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420" windowHeight="5016" tabRatio="643" activeTab="0"/>
  </bookViews>
  <sheets>
    <sheet name="SEKTÖRLERE GÖRE 2018" sheetId="1" r:id="rId1"/>
    <sheet name="KÖYDES İCMAL" sheetId="2" r:id="rId2"/>
    <sheet name="ORTAK ALIM" sheetId="3" r:id="rId3"/>
    <sheet name="ATIK SU ARITMA" sheetId="4" r:id="rId4"/>
    <sheet name="İÇME SUYU" sheetId="5" r:id="rId5"/>
    <sheet name="Sulama KÖYDES" sheetId="6" r:id="rId6"/>
    <sheet name="SANAT YAPISI" sheetId="7" r:id="rId7"/>
    <sheet name="PARKE 2018" sheetId="8" r:id="rId8"/>
  </sheets>
  <externalReferences>
    <externalReference r:id="rId11"/>
  </externalReferences>
  <definedNames>
    <definedName name="_GoBack" localSheetId="4">'İÇME SUYU'!$I$57</definedName>
  </definedNames>
  <calcPr fullCalcOnLoad="1"/>
</workbook>
</file>

<file path=xl/sharedStrings.xml><?xml version="1.0" encoding="utf-8"?>
<sst xmlns="http://schemas.openxmlformats.org/spreadsheetml/2006/main" count="916" uniqueCount="469">
  <si>
    <t>İLÇELER</t>
  </si>
  <si>
    <t>MERKEZ</t>
  </si>
  <si>
    <t>GÖYNÜCEK</t>
  </si>
  <si>
    <t>GÜMÜŞHACIKÖY</t>
  </si>
  <si>
    <t>HAMAMÖZÜ</t>
  </si>
  <si>
    <t>MERZİFON</t>
  </si>
  <si>
    <t>SULUOVA</t>
  </si>
  <si>
    <t>TAŞOVA</t>
  </si>
  <si>
    <t>ÖZEL İDARE</t>
  </si>
  <si>
    <t>TOPLAM</t>
  </si>
  <si>
    <t>GENEL TOPLAM</t>
  </si>
  <si>
    <t>T O P L A M</t>
  </si>
  <si>
    <t>S.NO</t>
  </si>
  <si>
    <t>İLÇESİ</t>
  </si>
  <si>
    <t>Mahmatlar</t>
  </si>
  <si>
    <t>Kızılkışlacık</t>
  </si>
  <si>
    <t>Yassıkışla</t>
  </si>
  <si>
    <t>Balıklı</t>
  </si>
  <si>
    <t>Akpınar</t>
  </si>
  <si>
    <t>Bayat</t>
  </si>
  <si>
    <t>Çayüstü</t>
  </si>
  <si>
    <t>Uzunoba</t>
  </si>
  <si>
    <t>Armutlu</t>
  </si>
  <si>
    <t>S. No.</t>
  </si>
  <si>
    <t>İlçe Adı</t>
  </si>
  <si>
    <t>Köyün Adı</t>
  </si>
  <si>
    <t>Nüfus</t>
  </si>
  <si>
    <t>Adet</t>
  </si>
  <si>
    <t>Tutarı</t>
  </si>
  <si>
    <t>Açıklama</t>
  </si>
  <si>
    <t>"</t>
  </si>
  <si>
    <t>Göynücek</t>
  </si>
  <si>
    <t>Toplam</t>
  </si>
  <si>
    <t>G.Hacıköy</t>
  </si>
  <si>
    <t>Merzifon</t>
  </si>
  <si>
    <t>Suluova</t>
  </si>
  <si>
    <t>Taşova</t>
  </si>
  <si>
    <t>Genel Toplam</t>
  </si>
  <si>
    <t>Yeni Tesis</t>
  </si>
  <si>
    <t>Tesis Geliş</t>
  </si>
  <si>
    <t>YOL ÖDENEĞİ</t>
  </si>
  <si>
    <t>BİRLİKLERDE KALAN ÖDENEK</t>
  </si>
  <si>
    <t>TOPLAM YOL</t>
  </si>
  <si>
    <t>KALAN</t>
  </si>
  <si>
    <t>HARCANAN</t>
  </si>
  <si>
    <t>KONTROL</t>
  </si>
  <si>
    <t>SEKTÖR:DK HİZMETLERİ</t>
  </si>
  <si>
    <t xml:space="preserve"> </t>
  </si>
  <si>
    <t>KONU:İÇMESULARI</t>
  </si>
  <si>
    <t>KÖYÜ</t>
  </si>
  <si>
    <t>ÜNİTE</t>
  </si>
  <si>
    <t>NİTELİĞİ</t>
  </si>
  <si>
    <t>NÜFUS</t>
  </si>
  <si>
    <t xml:space="preserve">        AÇIKLAMA</t>
  </si>
  <si>
    <t>KÖY</t>
  </si>
  <si>
    <t>G.HACIKÖY</t>
  </si>
  <si>
    <t>HAMMAÖZÜ</t>
  </si>
  <si>
    <t>MALZEME ALIMI</t>
  </si>
  <si>
    <t>Yolyanı</t>
  </si>
  <si>
    <t>Abacı</t>
  </si>
  <si>
    <t>Ardıçlar</t>
  </si>
  <si>
    <t>Çengelkayı</t>
  </si>
  <si>
    <t>Karaibrahim</t>
  </si>
  <si>
    <t>Çulpara</t>
  </si>
  <si>
    <t>Saraycık</t>
  </si>
  <si>
    <t>Derbentobruğu</t>
  </si>
  <si>
    <t>Karacaören</t>
  </si>
  <si>
    <t>Köseler</t>
  </si>
  <si>
    <t>Doluca</t>
  </si>
  <si>
    <t>Sarayözü</t>
  </si>
  <si>
    <t>Çavundur</t>
  </si>
  <si>
    <t>Çayırözü</t>
  </si>
  <si>
    <t>Karatepe</t>
  </si>
  <si>
    <t>Çalkaya</t>
  </si>
  <si>
    <t>Dereköy</t>
  </si>
  <si>
    <t>Güvendik</t>
  </si>
  <si>
    <t>Merkez</t>
  </si>
  <si>
    <t>S. NO</t>
  </si>
  <si>
    <t>İLÇE ADI</t>
  </si>
  <si>
    <t>KÖY ADI</t>
  </si>
  <si>
    <t>KÖY SAYISI</t>
  </si>
  <si>
    <t>MİKTARI</t>
  </si>
  <si>
    <t>G. HACIKÖY</t>
  </si>
  <si>
    <t>ÖDENEĞİ</t>
  </si>
  <si>
    <t>K.Kızılca</t>
  </si>
  <si>
    <t>Kiziroğlu</t>
  </si>
  <si>
    <t xml:space="preserve">       "</t>
  </si>
  <si>
    <t>Muhtelif çaplarda boru alımı</t>
  </si>
  <si>
    <t>ÖZEL İDAREYE AKTARILACAK ÖDENEK (Asfalt, Stabilze, Sulama, Ortak Alım)</t>
  </si>
  <si>
    <r>
      <t>SANAT YAPISI (</t>
    </r>
    <r>
      <rPr>
        <sz val="10"/>
        <rFont val="Arial"/>
        <family val="2"/>
      </rPr>
      <t>menfez, istinat duvarı, köprü</t>
    </r>
    <r>
      <rPr>
        <b/>
        <sz val="10"/>
        <rFont val="Arial"/>
        <family val="2"/>
      </rPr>
      <t>)</t>
    </r>
  </si>
  <si>
    <t>Yağcıabdal</t>
  </si>
  <si>
    <t>Bulduklu</t>
  </si>
  <si>
    <t>Meşeliçiftliği</t>
  </si>
  <si>
    <t>Ilısu</t>
  </si>
  <si>
    <t>Kayadüzü</t>
  </si>
  <si>
    <t>Ballıca</t>
  </si>
  <si>
    <t>Çitlibağlıca</t>
  </si>
  <si>
    <t>Kutluca</t>
  </si>
  <si>
    <t>Dereli</t>
  </si>
  <si>
    <t>Geydoğan</t>
  </si>
  <si>
    <t>Alakadı</t>
  </si>
  <si>
    <t>Çavuş</t>
  </si>
  <si>
    <t>İbecik</t>
  </si>
  <si>
    <t>Tuzsuz</t>
  </si>
  <si>
    <t>Duruca</t>
  </si>
  <si>
    <t>Sarıkız</t>
  </si>
  <si>
    <t>Yeniköy</t>
  </si>
  <si>
    <t>Tekçam</t>
  </si>
  <si>
    <t>Pusacık</t>
  </si>
  <si>
    <t>Hamamözü</t>
  </si>
  <si>
    <t>Pekmezci</t>
  </si>
  <si>
    <t>Kılıcaslan</t>
  </si>
  <si>
    <t>Kızık</t>
  </si>
  <si>
    <t>Ovabaşı</t>
  </si>
  <si>
    <t>Sekü</t>
  </si>
  <si>
    <t>Doğantepe</t>
  </si>
  <si>
    <t>Ardıçönü</t>
  </si>
  <si>
    <t>GÖYNÜCEK İLÇESİ</t>
  </si>
  <si>
    <t>GÜMÜŞHACIKÖY İLÇESİ</t>
  </si>
  <si>
    <t>HAMAMÖZÜ İLÇESİ</t>
  </si>
  <si>
    <t>MERZİFON İLÇESİ</t>
  </si>
  <si>
    <t>SULUOVA İLÇESİ</t>
  </si>
  <si>
    <t>TAŞOVA İLÇESİ</t>
  </si>
  <si>
    <t>Köyiçi yolun korunması</t>
  </si>
  <si>
    <t>Alan</t>
  </si>
  <si>
    <t>Kağnıcı</t>
  </si>
  <si>
    <t>MERKEZ İLÇE</t>
  </si>
  <si>
    <t>KHGB</t>
  </si>
  <si>
    <t>BİRİMİ</t>
  </si>
  <si>
    <t>ORTAK ALIM İŞLERİ</t>
  </si>
  <si>
    <t>Madeni Yağ Alımı</t>
  </si>
  <si>
    <t>Araç Kiralama</t>
  </si>
  <si>
    <t>Asfalt Alımı</t>
  </si>
  <si>
    <t>Boru Alımı</t>
  </si>
  <si>
    <t>Etüd-Proje hizmetleri</t>
  </si>
  <si>
    <t>Sayısal Haritaların Hazırlanması</t>
  </si>
  <si>
    <t>Teknik Kontrollük Hizmetleri</t>
  </si>
  <si>
    <t xml:space="preserve">Trafik İşaret Levhaları  </t>
  </si>
  <si>
    <t>Yedek Parça Alımı</t>
  </si>
  <si>
    <t>İş Makinası Lastiği</t>
  </si>
  <si>
    <t>Akaryakıt Alımı</t>
  </si>
  <si>
    <t>Sıhhi Depo Şartlarına Getirilecektir.</t>
  </si>
  <si>
    <t>Depo Sıhhi Hale Getirilecek ve Toplamalı Kaptaj Yapılacaktır.</t>
  </si>
  <si>
    <t>Depolar Sıhhi Hale Getirilecektir, İsale Hattı Yapılacaktır.</t>
  </si>
  <si>
    <t xml:space="preserve">İshale hattı </t>
  </si>
  <si>
    <t>İpekköy</t>
  </si>
  <si>
    <t>Sarıalan</t>
  </si>
  <si>
    <t>Depolar Sıhhi Hale Getirilecektir, Terfi Hattı Yapılacaktır.</t>
  </si>
  <si>
    <t>Harmancık</t>
  </si>
  <si>
    <t>İshale hattı yen.</t>
  </si>
  <si>
    <t>Depo onarımı</t>
  </si>
  <si>
    <t>Balgöze</t>
  </si>
  <si>
    <t>Büyükçay</t>
  </si>
  <si>
    <t>Hırka</t>
  </si>
  <si>
    <t>Alişar</t>
  </si>
  <si>
    <t>Çaybaşı</t>
  </si>
  <si>
    <t>Kızıleğrek</t>
  </si>
  <si>
    <t>Sarıbuğday</t>
  </si>
  <si>
    <t>Karaağaç</t>
  </si>
  <si>
    <t>Deveci</t>
  </si>
  <si>
    <t>Destek</t>
  </si>
  <si>
    <t>Dörtyol</t>
  </si>
  <si>
    <t>Kumluca</t>
  </si>
  <si>
    <t>Belevi</t>
  </si>
  <si>
    <t>(Köprü - Menfez - İstinat Duvarı )</t>
  </si>
  <si>
    <t>Sarıköy</t>
  </si>
  <si>
    <t>Gökdere</t>
  </si>
  <si>
    <t>D.Kuyusu Açılacaktır. 200 mt</t>
  </si>
  <si>
    <t>D.Kuyusu Açılacaktır. 180 mt</t>
  </si>
  <si>
    <t>Ayvalıpınar</t>
  </si>
  <si>
    <t>Şıhlar</t>
  </si>
  <si>
    <t>2018 YILI KÖYDES PROJESİ ATIK SU ALTYAPI PROGRAMI</t>
  </si>
  <si>
    <t>2018 YILI KÖYDES PROJESİ SANAT YAPISI  PROGRAMI</t>
  </si>
  <si>
    <t>Kızılcaören köyü İstinat duvarı</t>
  </si>
  <si>
    <t xml:space="preserve">Tutkunlar </t>
  </si>
  <si>
    <t>Tepeköy</t>
  </si>
  <si>
    <t xml:space="preserve">Arpadere </t>
  </si>
  <si>
    <t>Sarnıç</t>
  </si>
  <si>
    <t>KÖYDES PROJESİ 2018 YILI İÇME SUYU YATIRIM PROGRAMI</t>
  </si>
  <si>
    <t>Su kaynağı drenaj yapılacak</t>
  </si>
  <si>
    <t>Ballık</t>
  </si>
  <si>
    <t>İsale hattı</t>
  </si>
  <si>
    <t xml:space="preserve">Dumanlı </t>
  </si>
  <si>
    <t>Köyiçi şebeke yenileme</t>
  </si>
  <si>
    <t>Eslemez</t>
  </si>
  <si>
    <t>Bademli</t>
  </si>
  <si>
    <t xml:space="preserve">Sarayözü </t>
  </si>
  <si>
    <t>Güllüce</t>
  </si>
  <si>
    <t>Köyiçi istinat duvarı</t>
  </si>
  <si>
    <t>Çamurlu</t>
  </si>
  <si>
    <t>Damlaçimen</t>
  </si>
  <si>
    <t>İkizyaka</t>
  </si>
  <si>
    <t>Karaşar</t>
  </si>
  <si>
    <t>Karayakup</t>
  </si>
  <si>
    <t>Kervansaray</t>
  </si>
  <si>
    <t>Kışlabey</t>
  </si>
  <si>
    <t>Sığırçayı</t>
  </si>
  <si>
    <t>Tencirli</t>
  </si>
  <si>
    <t>Gölköy</t>
  </si>
  <si>
    <t>Arpadere</t>
  </si>
  <si>
    <t>Kızılcaören</t>
  </si>
  <si>
    <t>Damladere</t>
  </si>
  <si>
    <t>Karamustafapaşa</t>
  </si>
  <si>
    <t>Alıcık</t>
  </si>
  <si>
    <t>Aktarla</t>
  </si>
  <si>
    <t>Eraslan</t>
  </si>
  <si>
    <t>Gökçeli</t>
  </si>
  <si>
    <t>Durucasu</t>
  </si>
  <si>
    <t>Çobanören</t>
  </si>
  <si>
    <t>Aksungur</t>
  </si>
  <si>
    <t>Akören</t>
  </si>
  <si>
    <t>Arucak</t>
  </si>
  <si>
    <t>ek isale hattı 7 km</t>
  </si>
  <si>
    <t>50 mt duvar</t>
  </si>
  <si>
    <t>Kuyu</t>
  </si>
  <si>
    <t>Şamandıra- terfi hattı</t>
  </si>
  <si>
    <t>ENH + Terfi</t>
  </si>
  <si>
    <t xml:space="preserve">İsale hattı depo </t>
  </si>
  <si>
    <t>Kavalançayı</t>
  </si>
  <si>
    <t>depo Sıhhi Şartlara Getirilecektir.</t>
  </si>
  <si>
    <t>Çay mah</t>
  </si>
  <si>
    <t>Depolar Sıhhi Hale Getirilecektir. 2</t>
  </si>
  <si>
    <t>Oluz</t>
  </si>
  <si>
    <t>Ermiş</t>
  </si>
  <si>
    <t>2018 YILI KÖYDES PROJESİ KAPSAMINDA AYRILAN ÖDENEKLER</t>
  </si>
  <si>
    <t>ORTAK ALIM ÖDENEĞİ KESİNTİSİ DAĞILIM LİSTESİ  ( 2018 )</t>
  </si>
  <si>
    <t>2018/6 YPK İLE BİRLİKLERE AYRILAN TOPLAM ÖDENEK</t>
  </si>
  <si>
    <t>ASFALT TOPLAMI             0 km</t>
  </si>
  <si>
    <t xml:space="preserve">Konuktepe Köyü Çat Mah. </t>
  </si>
  <si>
    <t>4*2 menfez</t>
  </si>
  <si>
    <t>Gölköy-Çayköy Köprü genişletme</t>
  </si>
  <si>
    <t>Köprü ikmal</t>
  </si>
  <si>
    <t>YAĞMUR</t>
  </si>
  <si>
    <t>DAMUDERE</t>
  </si>
  <si>
    <t>AYDINCA</t>
  </si>
  <si>
    <t>ERMİŞ</t>
  </si>
  <si>
    <t>DAMLAÇİMEN</t>
  </si>
  <si>
    <t>KERVANSARAY</t>
  </si>
  <si>
    <t>ALAN</t>
  </si>
  <si>
    <t>depo onarımı ,isale hattı,terfi hattı kısmi yenileme,terfi hattı,biriktirme deposu ve terfi binası</t>
  </si>
  <si>
    <t>ÇULPARA</t>
  </si>
  <si>
    <t>ŞARKLI</t>
  </si>
  <si>
    <t>HARMANCIK</t>
  </si>
  <si>
    <t>Şebeke</t>
  </si>
  <si>
    <t>şebeke</t>
  </si>
  <si>
    <t>SARAYCIK</t>
  </si>
  <si>
    <t>KAVALOLUĞU</t>
  </si>
  <si>
    <t>depo onarım,depo,isale, kaptaj</t>
  </si>
  <si>
    <t>ÇALKAYA</t>
  </si>
  <si>
    <t>depo onarım</t>
  </si>
  <si>
    <t>DEVRE</t>
  </si>
  <si>
    <t>GÖKPINAR</t>
  </si>
  <si>
    <t>DESTEK</t>
  </si>
  <si>
    <t>KIRKHARMAN</t>
  </si>
  <si>
    <t>ÖZBARAKLI</t>
  </si>
  <si>
    <t>isale hattı ve kaptaj</t>
  </si>
  <si>
    <t>SEPETLİ</t>
  </si>
  <si>
    <t>isale hattı ve depo onarım</t>
  </si>
  <si>
    <t>YUKARI BARAKLI</t>
  </si>
  <si>
    <t>KORUBAŞI</t>
  </si>
  <si>
    <t>KARABÜK</t>
  </si>
  <si>
    <t>TERFİ HATTI</t>
  </si>
  <si>
    <t>ÇAMBÜKÜ</t>
  </si>
  <si>
    <t>YENİDERE</t>
  </si>
  <si>
    <t>ALÇAKBEL</t>
  </si>
  <si>
    <t>ARDIÇÖNÜ</t>
  </si>
  <si>
    <t>depo onarım ve kaptaj</t>
  </si>
  <si>
    <t>KARLIK</t>
  </si>
  <si>
    <t>ŞEYHLİ</t>
  </si>
  <si>
    <t>3 mah. Depo onarım,yeni depo</t>
  </si>
  <si>
    <t>KARSAVUL</t>
  </si>
  <si>
    <t>KARAALİ</t>
  </si>
  <si>
    <t>Direkli Köy yolu menfez</t>
  </si>
  <si>
    <t>2*2*12</t>
  </si>
  <si>
    <t>Böke-Sarıalan menfez</t>
  </si>
  <si>
    <t>1,5*2*10</t>
  </si>
  <si>
    <t>Karsan Köyü Menfez</t>
  </si>
  <si>
    <t>3,2*10</t>
  </si>
  <si>
    <t>Kızılkışlacık Dirgen Mah</t>
  </si>
  <si>
    <t>5*3*10</t>
  </si>
  <si>
    <t>Tencirli Menfez</t>
  </si>
  <si>
    <t>1 adet 6x2-10 menfez</t>
  </si>
  <si>
    <t>2*2*10</t>
  </si>
  <si>
    <t>İkizyaka Menfez</t>
  </si>
  <si>
    <t>YERKOZLU</t>
  </si>
  <si>
    <t xml:space="preserve">Terfii hattı </t>
  </si>
  <si>
    <t>Kaptaj + depo onr.</t>
  </si>
  <si>
    <t xml:space="preserve">Derbentobruğu-Çal Köyü İstinat duvarı yapılması </t>
  </si>
  <si>
    <t>Köyçi 60 mt. Taş Duvar</t>
  </si>
  <si>
    <t>Armutlu köprü ikmal</t>
  </si>
  <si>
    <t>Kerimoğlu Menfez</t>
  </si>
  <si>
    <t>3*3*5</t>
  </si>
  <si>
    <t>Aşağıkarasu Menfez</t>
  </si>
  <si>
    <t>2*1,5*12</t>
  </si>
  <si>
    <t>Yeşiltepe Köyü Leğen Kaya Deresi İstinat duvarı  + Menfez</t>
  </si>
  <si>
    <t>20*15 mt. + 3*2*10</t>
  </si>
  <si>
    <t>Hayrettin Köyü menfez</t>
  </si>
  <si>
    <t>25*1*3</t>
  </si>
  <si>
    <t>4*3*7</t>
  </si>
  <si>
    <t>Çaybaşı Köyü İstinat Duvarı</t>
  </si>
  <si>
    <t>Çamlıca hacet Hacıyakup menfez</t>
  </si>
  <si>
    <t>Diphacı</t>
  </si>
  <si>
    <r>
      <t xml:space="preserve">ORTAK ALIM                4            </t>
    </r>
    <r>
      <rPr>
        <sz val="9"/>
        <rFont val="Arial"/>
        <family val="2"/>
      </rPr>
      <t>%25</t>
    </r>
  </si>
  <si>
    <t>Çay</t>
  </si>
  <si>
    <t>Mağaraobruğu</t>
  </si>
  <si>
    <t>Çalköy</t>
  </si>
  <si>
    <t>İçmesuyu sondaj açılması</t>
  </si>
  <si>
    <t>İçmesuyu sondaj açılması + Terfi hattı</t>
  </si>
  <si>
    <t>Sarayözü köprü yenileme</t>
  </si>
  <si>
    <t>Terfi hattı +ENH</t>
  </si>
  <si>
    <t>İsale hattı + Biriktirme deposu + ENH</t>
  </si>
  <si>
    <t>İsale hattı + ENH</t>
  </si>
  <si>
    <t>İçme suyu şebekesi</t>
  </si>
  <si>
    <t>Hanköy</t>
  </si>
  <si>
    <t>Gümüştepe</t>
  </si>
  <si>
    <t>Yalnız</t>
  </si>
  <si>
    <t>Foseptik yapımı</t>
  </si>
  <si>
    <t>Ayrancı grb</t>
  </si>
  <si>
    <t>Oymak</t>
  </si>
  <si>
    <t>Kamışlı</t>
  </si>
  <si>
    <t>Derealan</t>
  </si>
  <si>
    <t>Kıreymir</t>
  </si>
  <si>
    <t>Çamlıca+Hacet Hacıyakup</t>
  </si>
  <si>
    <t>Beyazıt</t>
  </si>
  <si>
    <t>Karşıyaka</t>
  </si>
  <si>
    <t>Ortaova</t>
  </si>
  <si>
    <t>Oymaağaç</t>
  </si>
  <si>
    <t>İlyasköy</t>
  </si>
  <si>
    <t>İçmesuyu Terfi +ENH</t>
  </si>
  <si>
    <t>Asar</t>
  </si>
  <si>
    <t>Başpınar</t>
  </si>
  <si>
    <t>Beşiktepe</t>
  </si>
  <si>
    <t>Davutevi</t>
  </si>
  <si>
    <t>Kafarlı</t>
  </si>
  <si>
    <t>Konuralan</t>
  </si>
  <si>
    <t>Penpeli</t>
  </si>
  <si>
    <t>Şıhoğlu</t>
  </si>
  <si>
    <t>Terfi hattı+ ENH</t>
  </si>
  <si>
    <t>İçme suyu depo yapımı</t>
  </si>
  <si>
    <t>İçme suyu depo onarımı</t>
  </si>
  <si>
    <t>İçme suyu depo onarımı ve kaptaj yapımı</t>
  </si>
  <si>
    <t xml:space="preserve">İçme suyu depo onarımı  </t>
  </si>
  <si>
    <t>İçme suyu kaptaj ve drenaj yenileme</t>
  </si>
  <si>
    <t>İçme suyu depo onarımı (bağkur evleri)</t>
  </si>
  <si>
    <t>İçme suyu sondaj kuyusu açılması</t>
  </si>
  <si>
    <t>İçme suyu depo yapımı ve İsale hattı</t>
  </si>
  <si>
    <t>Terfi hattı + ENH + Trafo</t>
  </si>
  <si>
    <t>İçme suyu depo onarımı + pompa alınması</t>
  </si>
  <si>
    <t>Küçük Ölçek SULAMA       1</t>
  </si>
  <si>
    <t>Atık Su Projeleri        11</t>
  </si>
  <si>
    <r>
      <t>1 m</t>
    </r>
    <r>
      <rPr>
        <b/>
        <sz val="10"/>
        <rFont val="Arial"/>
        <family val="2"/>
      </rPr>
      <t xml:space="preserve">2 </t>
    </r>
    <r>
      <rPr>
        <sz val="10"/>
        <rFont val="Arial"/>
        <family val="2"/>
      </rPr>
      <t>parke nakliyeli</t>
    </r>
  </si>
  <si>
    <t>Alpaslan</t>
  </si>
  <si>
    <t>Altınlı</t>
  </si>
  <si>
    <t>Arpaderesi</t>
  </si>
  <si>
    <t>Andıran</t>
  </si>
  <si>
    <t>Boraboy</t>
  </si>
  <si>
    <t>Çambükü</t>
  </si>
  <si>
    <t>Çılkıdır</t>
  </si>
  <si>
    <t>Devre</t>
  </si>
  <si>
    <t>Dutluk</t>
  </si>
  <si>
    <t>Esençay</t>
  </si>
  <si>
    <t>Elmakırı</t>
  </si>
  <si>
    <t>Gemibükü</t>
  </si>
  <si>
    <t>Gürsu</t>
  </si>
  <si>
    <t>Hüsnüoğlu</t>
  </si>
  <si>
    <t>Ilıca</t>
  </si>
  <si>
    <t>Ilıpınar</t>
  </si>
  <si>
    <t>Karsavul</t>
  </si>
  <si>
    <t>Karabük</t>
  </si>
  <si>
    <t>Kırkharman</t>
  </si>
  <si>
    <t>Kerimoğlu</t>
  </si>
  <si>
    <t>Kulu</t>
  </si>
  <si>
    <t>Derebaşalan</t>
  </si>
  <si>
    <t>Soku</t>
  </si>
  <si>
    <t>AĞILÖNÜ</t>
  </si>
  <si>
    <t>AKYAZI</t>
  </si>
  <si>
    <t>ALBAYRAK</t>
  </si>
  <si>
    <t>AYDOĞDU</t>
  </si>
  <si>
    <t>BAĞLARÜSTÜ</t>
  </si>
  <si>
    <t>BELDAĞ</t>
  </si>
  <si>
    <t>BOĞAKÖY</t>
  </si>
  <si>
    <t>ÇAVUŞ</t>
  </si>
  <si>
    <t>DADI</t>
  </si>
  <si>
    <t>DEĞİRMENDERE</t>
  </si>
  <si>
    <t>DİREKLİ</t>
  </si>
  <si>
    <t>E.KIZILCA</t>
  </si>
  <si>
    <t>GÖZLEK</t>
  </si>
  <si>
    <t>HALİFELİ</t>
  </si>
  <si>
    <t>HASAPTAL</t>
  </si>
  <si>
    <t>İLYAS</t>
  </si>
  <si>
    <t>KALEBOĞAZI</t>
  </si>
  <si>
    <t>KALEKÖY</t>
  </si>
  <si>
    <t>KARAÇAVUŞ</t>
  </si>
  <si>
    <t>KAYACIK</t>
  </si>
  <si>
    <t>KAYRAK</t>
  </si>
  <si>
    <t>KEÇİLİ</t>
  </si>
  <si>
    <t>KEŞLİK</t>
  </si>
  <si>
    <t>KIZILCA</t>
  </si>
  <si>
    <t>KIZOĞLU</t>
  </si>
  <si>
    <t>KIZSEKİ</t>
  </si>
  <si>
    <t>MUSAKÖYÜ</t>
  </si>
  <si>
    <t>ORTAKÖY</t>
  </si>
  <si>
    <t>SARIMEŞE</t>
  </si>
  <si>
    <t>SARIYAR</t>
  </si>
  <si>
    <t>SEVİNCER</t>
  </si>
  <si>
    <t>SIRACEVİZLER</t>
  </si>
  <si>
    <t>ŞEYHSADİ</t>
  </si>
  <si>
    <t>TATAR</t>
  </si>
  <si>
    <t>SOMA</t>
  </si>
  <si>
    <t>YEŞİLDERE</t>
  </si>
  <si>
    <t>Çavundur - Kayadüzü Sulama Göleti İsale hattı Onarımı</t>
  </si>
  <si>
    <t>Derivasyon hattı onarım işi</t>
  </si>
  <si>
    <t>2018 YILI KÖYDES PROJESİ KÜÇÜK ÖLÇEKLİ SULAMA PROGRAMI</t>
  </si>
  <si>
    <t>Çamlıca</t>
  </si>
  <si>
    <t>Esentepe</t>
  </si>
  <si>
    <t>Hacıyakup</t>
  </si>
  <si>
    <t>Karamağara</t>
  </si>
  <si>
    <t>Mahmutlu</t>
  </si>
  <si>
    <t>Muşruf</t>
  </si>
  <si>
    <t>Uzunyazı</t>
  </si>
  <si>
    <t>Yakup</t>
  </si>
  <si>
    <t>Yeşilören</t>
  </si>
  <si>
    <t>Yolüstü</t>
  </si>
  <si>
    <t>EK V: İL İCMAL TABLOSU</t>
  </si>
  <si>
    <t xml:space="preserve">2018 YILI KÖYDES PROJESİ </t>
  </si>
  <si>
    <t>İL</t>
  </si>
  <si>
    <t>:</t>
  </si>
  <si>
    <t>AMASYA</t>
  </si>
  <si>
    <t>İRTİBAT BİLGİLERİ</t>
  </si>
  <si>
    <t>Yetkili :</t>
  </si>
  <si>
    <t>İbrahim YILDIRIM</t>
  </si>
  <si>
    <t>İş Telefonu :</t>
  </si>
  <si>
    <t>0.358 210 00 50 / 240</t>
  </si>
  <si>
    <t>Cep Telefonu :</t>
  </si>
  <si>
    <t>0.535 504 46 86</t>
  </si>
  <si>
    <t>Faks :</t>
  </si>
  <si>
    <t>0.358 210 00 54</t>
  </si>
  <si>
    <t>e-posta :</t>
  </si>
  <si>
    <t>i.yildirim505@hotmail.com</t>
  </si>
  <si>
    <r>
      <t xml:space="preserve">ALT HİZMET PROGRAMLARI VE DİĞER İŞLER İTİBARIYLA
</t>
    </r>
    <r>
      <rPr>
        <i/>
        <sz val="10"/>
        <rFont val="Arial"/>
        <family val="2"/>
      </rPr>
      <t>(II ve III Sayılı Tablolar Birlikte)</t>
    </r>
  </si>
  <si>
    <t>Proje 
Sayısı</t>
  </si>
  <si>
    <t>Ödeneği</t>
  </si>
  <si>
    <t xml:space="preserve">Toplam
Ödenek </t>
  </si>
  <si>
    <t>I - KÖYLERE HİZMET GÖTÜRME BİRLİKLERİ PROJELERİ</t>
  </si>
  <si>
    <t>Köy Yolları</t>
  </si>
  <si>
    <t>Köy İçme Suları</t>
  </si>
  <si>
    <t>Küçük Ölçekli Sulama</t>
  </si>
  <si>
    <t>Atık Su</t>
  </si>
  <si>
    <t>Tüm KHGB'lerin Yönetim Gideri</t>
  </si>
  <si>
    <t>Tüm KHGB'lerin Müşavirlik Hizmetleri</t>
  </si>
  <si>
    <r>
      <t xml:space="preserve">Merkez KHGB Ortak Alım Ödeneği </t>
    </r>
    <r>
      <rPr>
        <i/>
        <sz val="10"/>
        <rFont val="Arial"/>
        <family val="2"/>
      </rPr>
      <t xml:space="preserve">(Asfalt, </t>
    </r>
    <r>
      <rPr>
        <i/>
        <sz val="10"/>
        <color indexed="10"/>
        <rFont val="Arial"/>
        <family val="2"/>
      </rPr>
      <t>akaryakıt</t>
    </r>
    <r>
      <rPr>
        <i/>
        <sz val="10"/>
        <rFont val="Arial"/>
        <family val="2"/>
      </rPr>
      <t xml:space="preserve">, </t>
    </r>
    <r>
      <rPr>
        <i/>
        <sz val="10"/>
        <color indexed="10"/>
        <rFont val="Arial"/>
        <family val="2"/>
      </rPr>
      <t>boru</t>
    </r>
    <r>
      <rPr>
        <i/>
        <sz val="10"/>
        <rFont val="Arial"/>
        <family val="2"/>
      </rPr>
      <t>, sayısal harita,  trafik işaret levhaları, yedek parça, araç kiralama)</t>
    </r>
  </si>
  <si>
    <t>Ara Toplam (A)</t>
  </si>
  <si>
    <t>II - İL ÖZEL İDARESİ PROJELERİ (Mülga KHGM Projeleri ve Diğer İşler)</t>
  </si>
  <si>
    <t>Köy Yolları (Mülga KHGM )</t>
  </si>
  <si>
    <t>Köy İçme Suları (Mülga KHGM)</t>
  </si>
  <si>
    <t>Tarımsal Altyapı (Mülga KHGM)</t>
  </si>
  <si>
    <t>Küçük Ölçekli Sulama (KÖYDES)</t>
  </si>
  <si>
    <t>Atık Su (KÖYDES)</t>
  </si>
  <si>
    <r>
      <t xml:space="preserve">İl Özel İdaresi Ortak Alım Ödeneği </t>
    </r>
    <r>
      <rPr>
        <i/>
        <sz val="10"/>
        <rFont val="Arial"/>
        <family val="2"/>
      </rPr>
      <t xml:space="preserve">(Asfalt, akaryakıt, boru, </t>
    </r>
    <r>
      <rPr>
        <i/>
        <sz val="10"/>
        <color indexed="10"/>
        <rFont val="Arial"/>
        <family val="2"/>
      </rPr>
      <t>sayısal harita,  trafik işaret levhaları</t>
    </r>
    <r>
      <rPr>
        <i/>
        <sz val="10"/>
        <rFont val="Arial"/>
        <family val="2"/>
      </rPr>
      <t>, yedek parça, araç kiralama, etüd proje ve teknik kontrollük )</t>
    </r>
  </si>
  <si>
    <t>Ara Toplam (B)</t>
  </si>
  <si>
    <t>III - İL TOPLAM ÖDENEĞİ (A+B)</t>
  </si>
  <si>
    <t xml:space="preserve">Depo Onarımı ve terfi hattı </t>
  </si>
  <si>
    <t xml:space="preserve">10 m3 B.A. Depo </t>
  </si>
  <si>
    <t>1 mah. Depo onarımı, isale hattı,2 mah. Yeni depo. drenaj, kaptaj</t>
  </si>
  <si>
    <t>İsale hattı,depo yapımı</t>
  </si>
  <si>
    <t>kaptaj ,isale hattı ve 10 m3 B.A. Depo yapımı</t>
  </si>
  <si>
    <t>İÇME SUYU                      80</t>
  </si>
  <si>
    <r>
      <t>PARKE TOPLAMI         135.000 m</t>
    </r>
    <r>
      <rPr>
        <sz val="10"/>
        <rFont val="Arial"/>
        <family val="2"/>
      </rPr>
      <t>2</t>
    </r>
  </si>
  <si>
    <t>2018 YILI KÖYDES PROJESİ PARKE LİSTESİ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</si>
</sst>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#,##0.000"/>
    <numFmt numFmtId="195" formatCode="#,##0.0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€-2]\ #,##0.00_);[Red]\([$€-2]\ #,##0.00\)"/>
    <numFmt numFmtId="200" formatCode="[$¥€-2]\ #,##0.00_);[Red]\([$€-2]\ #,##0.00\)"/>
    <numFmt numFmtId="201" formatCode="dd/mm/yyyy"/>
    <numFmt numFmtId="202" formatCode="000"/>
    <numFmt numFmtId="203" formatCode="#,##0.00\ _₺"/>
    <numFmt numFmtId="204" formatCode="0.0000000%"/>
    <numFmt numFmtId="205" formatCode="0.000000%"/>
  </numFmts>
  <fonts count="10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 Tur"/>
      <family val="0"/>
    </font>
    <font>
      <sz val="11"/>
      <name val="Times New Roman"/>
      <family val="1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 Tur"/>
      <family val="0"/>
    </font>
    <font>
      <sz val="10"/>
      <color indexed="8"/>
      <name val="Arial"/>
      <family val="2"/>
    </font>
    <font>
      <b/>
      <sz val="12"/>
      <name val="Arial Tur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 Tur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2"/>
      <color indexed="10"/>
      <name val="Arial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0"/>
      <name val="Arial TU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Arial Tur"/>
      <family val="0"/>
    </font>
    <font>
      <sz val="12"/>
      <name val="Arial Tur"/>
      <family val="2"/>
    </font>
    <font>
      <sz val="11"/>
      <name val="Arial Tur"/>
      <family val="2"/>
    </font>
    <font>
      <u val="single"/>
      <sz val="11"/>
      <color indexed="12"/>
      <name val="Calibri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sz val="11"/>
      <color indexed="8"/>
      <name val="Times New Roman"/>
      <family val="1"/>
    </font>
    <font>
      <sz val="10"/>
      <color indexed="51"/>
      <name val="Times New Roman"/>
      <family val="1"/>
    </font>
    <font>
      <sz val="10"/>
      <color indexed="51"/>
      <name val="Arial"/>
      <family val="2"/>
    </font>
    <font>
      <sz val="11"/>
      <color indexed="51"/>
      <name val="Times New Roman"/>
      <family val="1"/>
    </font>
    <font>
      <sz val="11"/>
      <color indexed="51"/>
      <name val="Arial"/>
      <family val="2"/>
    </font>
    <font>
      <sz val="9"/>
      <color indexed="51"/>
      <name val="Times New Roman"/>
      <family val="1"/>
    </font>
    <font>
      <sz val="11"/>
      <name val="Calibri"/>
      <family val="2"/>
    </font>
    <font>
      <sz val="12"/>
      <color indexed="51"/>
      <name val="Arial"/>
      <family val="2"/>
    </font>
    <font>
      <sz val="12"/>
      <color indexed="52"/>
      <name val="Arial"/>
      <family val="2"/>
    </font>
    <font>
      <sz val="10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1"/>
      <color theme="1"/>
      <name val="Times New Roman"/>
      <family val="1"/>
    </font>
    <font>
      <sz val="10"/>
      <color rgb="FFFFC000"/>
      <name val="Times New Roman"/>
      <family val="1"/>
    </font>
    <font>
      <sz val="10"/>
      <color rgb="FFFFC000"/>
      <name val="Arial"/>
      <family val="2"/>
    </font>
    <font>
      <sz val="11"/>
      <color rgb="FFFFC000"/>
      <name val="Times New Roman"/>
      <family val="1"/>
    </font>
    <font>
      <sz val="11"/>
      <color rgb="FFFFC000"/>
      <name val="Arial"/>
      <family val="2"/>
    </font>
    <font>
      <sz val="9"/>
      <color rgb="FFFFC000"/>
      <name val="Times New Roman"/>
      <family val="1"/>
    </font>
    <font>
      <sz val="12"/>
      <color rgb="FFFFC000"/>
      <name val="Arial"/>
      <family val="2"/>
    </font>
    <font>
      <sz val="12"/>
      <color theme="9" tint="0.39998000860214233"/>
      <name val="Arial"/>
      <family val="2"/>
    </font>
    <font>
      <sz val="10"/>
      <color theme="9" tint="0.39998000860214233"/>
      <name val="Arial"/>
      <family val="2"/>
    </font>
    <font>
      <sz val="12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" applyNumberFormat="0" applyFill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78" fillId="20" borderId="5" applyNumberFormat="0" applyAlignment="0" applyProtection="0"/>
    <xf numFmtId="0" fontId="79" fillId="21" borderId="6" applyNumberFormat="0" applyAlignment="0" applyProtection="0"/>
    <xf numFmtId="0" fontId="80" fillId="20" borderId="6" applyNumberFormat="0" applyAlignment="0" applyProtection="0"/>
    <xf numFmtId="0" fontId="81" fillId="22" borderId="7" applyNumberFormat="0" applyAlignment="0" applyProtection="0"/>
    <xf numFmtId="0" fontId="82" fillId="23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13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5" borderId="8" applyNumberFormat="0" applyFont="0" applyAlignment="0" applyProtection="0"/>
    <xf numFmtId="0" fontId="86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4" fontId="2" fillId="35" borderId="10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1" fillId="36" borderId="11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1" fillId="37" borderId="10" xfId="0" applyNumberFormat="1" applyFont="1" applyFill="1" applyBorder="1" applyAlignment="1">
      <alignment vertical="center"/>
    </xf>
    <xf numFmtId="4" fontId="11" fillId="37" borderId="1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vertical="center"/>
    </xf>
    <xf numFmtId="4" fontId="1" fillId="35" borderId="11" xfId="0" applyNumberFormat="1" applyFont="1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3" fontId="1" fillId="35" borderId="10" xfId="0" applyNumberFormat="1" applyFont="1" applyFill="1" applyBorder="1" applyAlignment="1">
      <alignment vertical="center"/>
    </xf>
    <xf numFmtId="3" fontId="1" fillId="35" borderId="10" xfId="0" applyNumberFormat="1" applyFont="1" applyFill="1" applyBorder="1" applyAlignment="1">
      <alignment horizontal="center" vertical="center"/>
    </xf>
    <xf numFmtId="4" fontId="1" fillId="35" borderId="1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/>
    </xf>
    <xf numFmtId="4" fontId="7" fillId="38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/>
    </xf>
    <xf numFmtId="3" fontId="16" fillId="38" borderId="15" xfId="0" applyNumberFormat="1" applyFont="1" applyFill="1" applyBorder="1" applyAlignment="1" applyProtection="1">
      <alignment horizontal="right" vertical="center"/>
      <protection/>
    </xf>
    <xf numFmtId="3" fontId="16" fillId="38" borderId="16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 applyProtection="1">
      <alignment horizontal="left" vertical="center"/>
      <protection/>
    </xf>
    <xf numFmtId="3" fontId="17" fillId="0" borderId="17" xfId="0" applyNumberFormat="1" applyFont="1" applyFill="1" applyBorder="1" applyAlignment="1" applyProtection="1">
      <alignment horizontal="right" vertical="center"/>
      <protection/>
    </xf>
    <xf numFmtId="3" fontId="17" fillId="0" borderId="18" xfId="0" applyNumberFormat="1" applyFont="1" applyFill="1" applyBorder="1" applyAlignment="1" applyProtection="1">
      <alignment horizontal="center" vertical="center"/>
      <protection/>
    </xf>
    <xf numFmtId="3" fontId="16" fillId="38" borderId="15" xfId="0" applyNumberFormat="1" applyFont="1" applyFill="1" applyBorder="1" applyAlignment="1" applyProtection="1">
      <alignment horizontal="center" vertical="center"/>
      <protection/>
    </xf>
    <xf numFmtId="3" fontId="17" fillId="0" borderId="17" xfId="0" applyNumberFormat="1" applyFont="1" applyFill="1" applyBorder="1" applyAlignment="1" applyProtection="1">
      <alignment horizontal="center" vertical="center"/>
      <protection/>
    </xf>
    <xf numFmtId="3" fontId="16" fillId="38" borderId="19" xfId="0" applyNumberFormat="1" applyFont="1" applyFill="1" applyBorder="1" applyAlignment="1" applyProtection="1">
      <alignment horizontal="right" vertical="center"/>
      <protection/>
    </xf>
    <xf numFmtId="3" fontId="16" fillId="38" borderId="19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3" fontId="14" fillId="0" borderId="10" xfId="0" applyNumberFormat="1" applyFont="1" applyFill="1" applyBorder="1" applyAlignment="1" applyProtection="1">
      <alignment horizontal="center" vertical="center"/>
      <protection/>
    </xf>
    <xf numFmtId="3" fontId="15" fillId="37" borderId="15" xfId="0" applyNumberFormat="1" applyFont="1" applyFill="1" applyBorder="1" applyAlignment="1">
      <alignment horizontal="right" vertical="center"/>
    </xf>
    <xf numFmtId="3" fontId="15" fillId="37" borderId="15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vertical="center"/>
    </xf>
    <xf numFmtId="4" fontId="0" fillId="0" borderId="10" xfId="0" applyNumberFormat="1" applyBorder="1" applyAlignment="1">
      <alignment horizontal="right" vertical="center" indent="1"/>
    </xf>
    <xf numFmtId="4" fontId="0" fillId="0" borderId="17" xfId="0" applyNumberFormat="1" applyBorder="1" applyAlignment="1">
      <alignment horizontal="right" vertical="center" indent="1"/>
    </xf>
    <xf numFmtId="3" fontId="16" fillId="38" borderId="15" xfId="0" applyNumberFormat="1" applyFont="1" applyFill="1" applyBorder="1" applyAlignment="1" applyProtection="1">
      <alignment horizontal="right" vertical="center" indent="1"/>
      <protection/>
    </xf>
    <xf numFmtId="3" fontId="16" fillId="38" borderId="19" xfId="0" applyNumberFormat="1" applyFont="1" applyFill="1" applyBorder="1" applyAlignment="1" applyProtection="1">
      <alignment horizontal="right" vertical="center" indent="1"/>
      <protection/>
    </xf>
    <xf numFmtId="3" fontId="15" fillId="37" borderId="15" xfId="0" applyNumberFormat="1" applyFont="1" applyFill="1" applyBorder="1" applyAlignment="1">
      <alignment horizontal="right" vertical="center" indent="1"/>
    </xf>
    <xf numFmtId="3" fontId="16" fillId="38" borderId="20" xfId="0" applyNumberFormat="1" applyFont="1" applyFill="1" applyBorder="1" applyAlignment="1" applyProtection="1">
      <alignment horizontal="right" vertical="center" indent="1"/>
      <protection/>
    </xf>
    <xf numFmtId="3" fontId="17" fillId="0" borderId="17" xfId="0" applyNumberFormat="1" applyFont="1" applyFill="1" applyBorder="1" applyAlignment="1" applyProtection="1">
      <alignment horizontal="right" vertical="center" indent="1"/>
      <protection/>
    </xf>
    <xf numFmtId="4" fontId="6" fillId="33" borderId="12" xfId="0" applyNumberFormat="1" applyFont="1" applyFill="1" applyBorder="1" applyAlignment="1">
      <alignment vertical="center"/>
    </xf>
    <xf numFmtId="4" fontId="6" fillId="33" borderId="21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>
      <alignment horizontal="center" vertical="center"/>
    </xf>
    <xf numFmtId="4" fontId="3" fillId="37" borderId="10" xfId="0" applyNumberFormat="1" applyFont="1" applyFill="1" applyBorder="1" applyAlignment="1">
      <alignment vertical="center"/>
    </xf>
    <xf numFmtId="4" fontId="3" fillId="33" borderId="12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vertical="center"/>
    </xf>
    <xf numFmtId="3" fontId="17" fillId="39" borderId="10" xfId="0" applyNumberFormat="1" applyFont="1" applyFill="1" applyBorder="1" applyAlignment="1" applyProtection="1">
      <alignment horizontal="right" vertical="center"/>
      <protection/>
    </xf>
    <xf numFmtId="3" fontId="17" fillId="39" borderId="22" xfId="0" applyNumberFormat="1" applyFont="1" applyFill="1" applyBorder="1" applyAlignment="1" applyProtection="1">
      <alignment horizontal="center" vertical="center"/>
      <protection/>
    </xf>
    <xf numFmtId="3" fontId="24" fillId="39" borderId="10" xfId="54" applyNumberFormat="1" applyFont="1" applyFill="1" applyBorder="1" applyAlignment="1">
      <alignment horizontal="right" vertical="center" wrapText="1" indent="1"/>
      <protection/>
    </xf>
    <xf numFmtId="3" fontId="24" fillId="39" borderId="10" xfId="0" applyNumberFormat="1" applyFont="1" applyFill="1" applyBorder="1" applyAlignment="1">
      <alignment horizontal="right" vertical="center" indent="1"/>
    </xf>
    <xf numFmtId="3" fontId="17" fillId="39" borderId="10" xfId="0" applyNumberFormat="1" applyFont="1" applyFill="1" applyBorder="1" applyAlignment="1" applyProtection="1">
      <alignment horizontal="center" vertical="center"/>
      <protection/>
    </xf>
    <xf numFmtId="4" fontId="18" fillId="38" borderId="10" xfId="0" applyNumberFormat="1" applyFont="1" applyFill="1" applyBorder="1" applyAlignment="1">
      <alignment horizontal="center" vertical="center"/>
    </xf>
    <xf numFmtId="4" fontId="18" fillId="37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4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3" fillId="33" borderId="23" xfId="0" applyFont="1" applyFill="1" applyBorder="1" applyAlignment="1">
      <alignment vertical="center"/>
    </xf>
    <xf numFmtId="3" fontId="89" fillId="0" borderId="10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8" fillId="0" borderId="11" xfId="0" applyNumberFormat="1" applyFont="1" applyBorder="1" applyAlignment="1">
      <alignment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4" fontId="4" fillId="0" borderId="10" xfId="0" applyNumberFormat="1" applyFont="1" applyBorder="1" applyAlignment="1">
      <alignment horizontal="right" indent="1"/>
    </xf>
    <xf numFmtId="0" fontId="0" fillId="40" borderId="25" xfId="0" applyFont="1" applyFill="1" applyBorder="1" applyAlignment="1">
      <alignment horizontal="center" wrapText="1"/>
    </xf>
    <xf numFmtId="0" fontId="4" fillId="40" borderId="25" xfId="0" applyFont="1" applyFill="1" applyBorder="1" applyAlignment="1">
      <alignment horizontal="center" wrapText="1"/>
    </xf>
    <xf numFmtId="0" fontId="0" fillId="40" borderId="26" xfId="0" applyFont="1" applyFill="1" applyBorder="1" applyAlignment="1">
      <alignment horizontal="center"/>
    </xf>
    <xf numFmtId="10" fontId="0" fillId="0" borderId="0" xfId="0" applyNumberFormat="1" applyFont="1" applyAlignment="1">
      <alignment/>
    </xf>
    <xf numFmtId="0" fontId="90" fillId="0" borderId="27" xfId="0" applyFont="1" applyBorder="1" applyAlignment="1">
      <alignment horizontal="center" vertical="center"/>
    </xf>
    <xf numFmtId="0" fontId="90" fillId="0" borderId="28" xfId="0" applyFont="1" applyBorder="1" applyAlignment="1">
      <alignment horizontal="center" vertical="center"/>
    </xf>
    <xf numFmtId="4" fontId="30" fillId="0" borderId="29" xfId="53" applyNumberFormat="1" applyFont="1" applyFill="1" applyBorder="1" applyAlignment="1">
      <alignment horizontal="left" vertical="center" wrapText="1"/>
      <protection/>
    </xf>
    <xf numFmtId="0" fontId="8" fillId="0" borderId="24" xfId="0" applyNumberFormat="1" applyFont="1" applyFill="1" applyBorder="1" applyAlignment="1">
      <alignment horizontal="center" vertical="center" wrapText="1"/>
    </xf>
    <xf numFmtId="4" fontId="91" fillId="0" borderId="29" xfId="53" applyNumberFormat="1" applyFont="1" applyFill="1" applyBorder="1" applyAlignment="1">
      <alignment horizontal="left" vertical="center" wrapText="1"/>
      <protection/>
    </xf>
    <xf numFmtId="0" fontId="7" fillId="0" borderId="22" xfId="0" applyFont="1" applyFill="1" applyBorder="1" applyAlignment="1">
      <alignment horizontal="center" vertical="center"/>
    </xf>
    <xf numFmtId="0" fontId="29" fillId="0" borderId="29" xfId="53" applyNumberFormat="1" applyFont="1" applyFill="1" applyBorder="1" applyAlignment="1">
      <alignment vertical="center" wrapText="1"/>
      <protection/>
    </xf>
    <xf numFmtId="0" fontId="8" fillId="0" borderId="11" xfId="0" applyNumberFormat="1" applyFont="1" applyFill="1" applyBorder="1" applyAlignment="1">
      <alignment vertical="center" wrapText="1"/>
    </xf>
    <xf numFmtId="0" fontId="91" fillId="0" borderId="29" xfId="53" applyNumberFormat="1" applyFont="1" applyFill="1" applyBorder="1" applyAlignment="1">
      <alignment vertical="center" wrapText="1"/>
      <protection/>
    </xf>
    <xf numFmtId="4" fontId="92" fillId="0" borderId="0" xfId="0" applyNumberFormat="1" applyFont="1" applyFill="1" applyBorder="1" applyAlignment="1">
      <alignment vertical="center"/>
    </xf>
    <xf numFmtId="0" fontId="92" fillId="0" borderId="0" xfId="0" applyFont="1" applyAlignment="1">
      <alignment/>
    </xf>
    <xf numFmtId="4" fontId="92" fillId="0" borderId="0" xfId="0" applyNumberFormat="1" applyFont="1" applyAlignment="1">
      <alignment/>
    </xf>
    <xf numFmtId="0" fontId="93" fillId="0" borderId="29" xfId="53" applyNumberFormat="1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24" xfId="0" applyNumberFormat="1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2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indent="1"/>
    </xf>
    <xf numFmtId="3" fontId="3" fillId="33" borderId="12" xfId="0" applyNumberFormat="1" applyFont="1" applyFill="1" applyBorder="1" applyAlignment="1">
      <alignment horizontal="center" vertical="center"/>
    </xf>
    <xf numFmtId="0" fontId="94" fillId="0" borderId="29" xfId="53" applyNumberFormat="1" applyFont="1" applyFill="1" applyBorder="1" applyAlignment="1">
      <alignment vertical="center" wrapText="1"/>
      <protection/>
    </xf>
    <xf numFmtId="0" fontId="95" fillId="0" borderId="10" xfId="0" applyFont="1" applyBorder="1" applyAlignment="1">
      <alignment horizontal="center" vertical="center"/>
    </xf>
    <xf numFmtId="4" fontId="96" fillId="0" borderId="10" xfId="0" applyNumberFormat="1" applyFont="1" applyBorder="1" applyAlignment="1">
      <alignment horizontal="center" vertical="center" wrapText="1"/>
    </xf>
    <xf numFmtId="0" fontId="96" fillId="0" borderId="10" xfId="0" applyNumberFormat="1" applyFont="1" applyBorder="1" applyAlignment="1">
      <alignment vertical="center" wrapText="1"/>
    </xf>
    <xf numFmtId="0" fontId="97" fillId="0" borderId="11" xfId="0" applyFont="1" applyBorder="1" applyAlignment="1">
      <alignment vertical="center"/>
    </xf>
    <xf numFmtId="4" fontId="95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3" fontId="18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16" fillId="38" borderId="30" xfId="0" applyNumberFormat="1" applyFont="1" applyFill="1" applyBorder="1" applyAlignment="1" applyProtection="1">
      <alignment horizontal="right" vertical="center" indent="1"/>
      <protection/>
    </xf>
    <xf numFmtId="4" fontId="16" fillId="38" borderId="15" xfId="0" applyNumberFormat="1" applyFont="1" applyFill="1" applyBorder="1" applyAlignment="1" applyProtection="1">
      <alignment horizontal="right" vertical="center" indent="1"/>
      <protection/>
    </xf>
    <xf numFmtId="4" fontId="16" fillId="38" borderId="19" xfId="0" applyNumberFormat="1" applyFont="1" applyFill="1" applyBorder="1" applyAlignment="1" applyProtection="1">
      <alignment horizontal="right" vertical="center" indent="1"/>
      <protection/>
    </xf>
    <xf numFmtId="0" fontId="70" fillId="0" borderId="10" xfId="0" applyFont="1" applyBorder="1" applyAlignment="1">
      <alignment vertical="center"/>
    </xf>
    <xf numFmtId="4" fontId="15" fillId="37" borderId="15" xfId="0" applyNumberFormat="1" applyFont="1" applyFill="1" applyBorder="1" applyAlignment="1">
      <alignment horizontal="right" vertical="center" inden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29" fillId="0" borderId="31" xfId="53" applyNumberFormat="1" applyFont="1" applyFill="1" applyBorder="1" applyAlignment="1">
      <alignment horizontal="left" vertical="center" wrapText="1"/>
      <protection/>
    </xf>
    <xf numFmtId="10" fontId="4" fillId="0" borderId="0" xfId="0" applyNumberFormat="1" applyFont="1" applyFill="1" applyBorder="1" applyAlignment="1">
      <alignment horizontal="right" indent="1"/>
    </xf>
    <xf numFmtId="10" fontId="0" fillId="0" borderId="0" xfId="0" applyNumberFormat="1" applyBorder="1" applyAlignment="1">
      <alignment/>
    </xf>
    <xf numFmtId="4" fontId="6" fillId="4" borderId="14" xfId="0" applyNumberFormat="1" applyFont="1" applyFill="1" applyBorder="1" applyAlignment="1">
      <alignment horizontal="right" indent="1"/>
    </xf>
    <xf numFmtId="4" fontId="6" fillId="4" borderId="12" xfId="0" applyNumberFormat="1" applyFont="1" applyFill="1" applyBorder="1" applyAlignment="1">
      <alignment horizontal="right" vertical="center" indent="1"/>
    </xf>
    <xf numFmtId="4" fontId="6" fillId="4" borderId="21" xfId="0" applyNumberFormat="1" applyFont="1" applyFill="1" applyBorder="1" applyAlignment="1">
      <alignment horizontal="right" vertical="center" indent="1"/>
    </xf>
    <xf numFmtId="10" fontId="6" fillId="39" borderId="0" xfId="0" applyNumberFormat="1" applyFont="1" applyFill="1" applyBorder="1" applyAlignment="1">
      <alignment horizontal="right" vertical="center" indent="1"/>
    </xf>
    <xf numFmtId="2" fontId="5" fillId="33" borderId="12" xfId="0" applyNumberFormat="1" applyFont="1" applyFill="1" applyBorder="1" applyAlignment="1">
      <alignment vertical="center"/>
    </xf>
    <xf numFmtId="0" fontId="29" fillId="0" borderId="10" xfId="0" applyNumberFormat="1" applyFont="1" applyBorder="1" applyAlignment="1">
      <alignment vertical="center" wrapText="1"/>
    </xf>
    <xf numFmtId="0" fontId="21" fillId="0" borderId="11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21" fillId="39" borderId="11" xfId="0" applyNumberFormat="1" applyFont="1" applyFill="1" applyBorder="1" applyAlignment="1">
      <alignment vertical="center" wrapText="1"/>
    </xf>
    <xf numFmtId="0" fontId="95" fillId="0" borderId="11" xfId="0" applyFont="1" applyBorder="1" applyAlignment="1">
      <alignment vertical="center"/>
    </xf>
    <xf numFmtId="4" fontId="98" fillId="0" borderId="29" xfId="53" applyNumberFormat="1" applyFont="1" applyFill="1" applyBorder="1" applyAlignment="1">
      <alignment horizontal="left" vertical="center" wrapText="1"/>
      <protection/>
    </xf>
    <xf numFmtId="0" fontId="7" fillId="38" borderId="32" xfId="0" applyFont="1" applyFill="1" applyBorder="1" applyAlignment="1">
      <alignment horizontal="center" vertical="center"/>
    </xf>
    <xf numFmtId="0" fontId="7" fillId="38" borderId="16" xfId="0" applyFont="1" applyFill="1" applyBorder="1" applyAlignment="1">
      <alignment horizontal="center" vertical="center"/>
    </xf>
    <xf numFmtId="0" fontId="7" fillId="38" borderId="33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1" fillId="39" borderId="10" xfId="0" applyNumberFormat="1" applyFont="1" applyFill="1" applyBorder="1" applyAlignment="1">
      <alignment vertical="center" wrapText="1"/>
    </xf>
    <xf numFmtId="0" fontId="0" fillId="39" borderId="0" xfId="0" applyFill="1" applyAlignment="1">
      <alignment vertical="center"/>
    </xf>
    <xf numFmtId="0" fontId="24" fillId="0" borderId="11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/>
    </xf>
    <xf numFmtId="0" fontId="8" fillId="0" borderId="29" xfId="53" applyNumberFormat="1" applyFont="1" applyFill="1" applyBorder="1" applyAlignment="1">
      <alignment vertical="center" wrapText="1"/>
      <protection/>
    </xf>
    <xf numFmtId="4" fontId="15" fillId="38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4" fontId="15" fillId="37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3" fontId="1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right" vertical="center" indent="1"/>
      <protection/>
    </xf>
    <xf numFmtId="3" fontId="4" fillId="0" borderId="10" xfId="0" applyNumberFormat="1" applyFont="1" applyFill="1" applyBorder="1" applyAlignment="1" applyProtection="1">
      <alignment horizontal="right" vertical="center" indent="1"/>
      <protection/>
    </xf>
    <xf numFmtId="0" fontId="29" fillId="0" borderId="10" xfId="49" applyFont="1" applyBorder="1">
      <alignment/>
      <protection/>
    </xf>
    <xf numFmtId="0" fontId="29" fillId="41" borderId="10" xfId="49" applyFont="1" applyFill="1" applyBorder="1">
      <alignment/>
      <protection/>
    </xf>
    <xf numFmtId="0" fontId="29" fillId="0" borderId="10" xfId="49" applyFont="1" applyFill="1" applyBorder="1">
      <alignment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7" fillId="39" borderId="17" xfId="0" applyNumberFormat="1" applyFont="1" applyFill="1" applyBorder="1" applyAlignment="1" applyProtection="1">
      <alignment horizontal="left" vertical="center"/>
      <protection/>
    </xf>
    <xf numFmtId="3" fontId="12" fillId="0" borderId="17" xfId="0" applyNumberFormat="1" applyFont="1" applyFill="1" applyBorder="1" applyAlignment="1" applyProtection="1">
      <alignment horizontal="right" vertical="center" indent="1"/>
      <protection/>
    </xf>
    <xf numFmtId="0" fontId="0" fillId="0" borderId="0" xfId="51" applyFont="1">
      <alignment/>
      <protection/>
    </xf>
    <xf numFmtId="0" fontId="0" fillId="0" borderId="34" xfId="51" applyFont="1" applyBorder="1">
      <alignment/>
      <protection/>
    </xf>
    <xf numFmtId="0" fontId="0" fillId="0" borderId="35" xfId="51" applyFont="1" applyBorder="1">
      <alignment/>
      <protection/>
    </xf>
    <xf numFmtId="0" fontId="0" fillId="0" borderId="36" xfId="51" applyFont="1" applyBorder="1">
      <alignment/>
      <protection/>
    </xf>
    <xf numFmtId="0" fontId="0" fillId="0" borderId="0" xfId="51" applyFont="1" applyFill="1">
      <alignment/>
      <protection/>
    </xf>
    <xf numFmtId="0" fontId="0" fillId="0" borderId="37" xfId="51" applyFont="1" applyFill="1" applyBorder="1">
      <alignment/>
      <protection/>
    </xf>
    <xf numFmtId="0" fontId="6" fillId="0" borderId="0" xfId="51" applyFont="1" applyFill="1" applyBorder="1" applyAlignment="1">
      <alignment horizontal="left"/>
      <protection/>
    </xf>
    <xf numFmtId="0" fontId="0" fillId="0" borderId="0" xfId="51" applyFont="1" applyFill="1" applyBorder="1">
      <alignment/>
      <protection/>
    </xf>
    <xf numFmtId="0" fontId="0" fillId="0" borderId="38" xfId="51" applyFont="1" applyFill="1" applyBorder="1">
      <alignment/>
      <protection/>
    </xf>
    <xf numFmtId="0" fontId="0" fillId="0" borderId="37" xfId="51" applyFont="1" applyBorder="1">
      <alignment/>
      <protection/>
    </xf>
    <xf numFmtId="0" fontId="0" fillId="0" borderId="0" xfId="51" applyFont="1" applyBorder="1">
      <alignment/>
      <protection/>
    </xf>
    <xf numFmtId="0" fontId="0" fillId="0" borderId="0" xfId="51" applyFont="1" applyBorder="1" applyAlignment="1">
      <alignment horizontal="centerContinuous"/>
      <protection/>
    </xf>
    <xf numFmtId="0" fontId="0" fillId="0" borderId="38" xfId="51" applyFont="1" applyBorder="1">
      <alignment/>
      <protection/>
    </xf>
    <xf numFmtId="0" fontId="0" fillId="0" borderId="0" xfId="51" applyFont="1" applyFill="1" applyBorder="1" applyAlignment="1">
      <alignment horizontal="centerContinuous"/>
      <protection/>
    </xf>
    <xf numFmtId="0" fontId="1" fillId="0" borderId="0" xfId="51" applyFont="1">
      <alignment/>
      <protection/>
    </xf>
    <xf numFmtId="0" fontId="1" fillId="0" borderId="37" xfId="51" applyFont="1" applyBorder="1">
      <alignment/>
      <protection/>
    </xf>
    <xf numFmtId="0" fontId="1" fillId="0" borderId="0" xfId="51" applyFont="1" applyBorder="1" applyAlignment="1">
      <alignment horizontal="right"/>
      <protection/>
    </xf>
    <xf numFmtId="0" fontId="1" fillId="0" borderId="0" xfId="51" applyFont="1" applyBorder="1">
      <alignment/>
      <protection/>
    </xf>
    <xf numFmtId="0" fontId="6" fillId="0" borderId="39" xfId="51" applyFont="1" applyBorder="1">
      <alignment/>
      <protection/>
    </xf>
    <xf numFmtId="0" fontId="1" fillId="0" borderId="39" xfId="51" applyFont="1" applyBorder="1">
      <alignment/>
      <protection/>
    </xf>
    <xf numFmtId="0" fontId="1" fillId="0" borderId="38" xfId="51" applyFont="1" applyBorder="1">
      <alignment/>
      <protection/>
    </xf>
    <xf numFmtId="0" fontId="1" fillId="0" borderId="0" xfId="51" applyFont="1" applyBorder="1" applyAlignment="1">
      <alignment horizontal="justify"/>
      <protection/>
    </xf>
    <xf numFmtId="0" fontId="2" fillId="0" borderId="39" xfId="51" applyFont="1" applyBorder="1" applyAlignment="1">
      <alignment horizontal="justify"/>
      <protection/>
    </xf>
    <xf numFmtId="0" fontId="2" fillId="0" borderId="24" xfId="51" applyFont="1" applyBorder="1" applyAlignment="1">
      <alignment horizontal="justify"/>
      <protection/>
    </xf>
    <xf numFmtId="0" fontId="34" fillId="0" borderId="39" xfId="47" applyFont="1" applyBorder="1" applyAlignment="1" applyProtection="1">
      <alignment horizontal="justify"/>
      <protection/>
    </xf>
    <xf numFmtId="3" fontId="22" fillId="0" borderId="10" xfId="51" applyNumberFormat="1" applyFont="1" applyFill="1" applyBorder="1" applyAlignment="1">
      <alignment horizontal="right" indent="3"/>
      <protection/>
    </xf>
    <xf numFmtId="4" fontId="12" fillId="0" borderId="10" xfId="51" applyNumberFormat="1" applyFont="1" applyFill="1" applyBorder="1" applyAlignment="1">
      <alignment horizontal="right" indent="2"/>
      <protection/>
    </xf>
    <xf numFmtId="3" fontId="3" fillId="0" borderId="10" xfId="51" applyNumberFormat="1" applyFont="1" applyFill="1" applyBorder="1" applyAlignment="1">
      <alignment horizontal="right" indent="3"/>
      <protection/>
    </xf>
    <xf numFmtId="0" fontId="1" fillId="0" borderId="38" xfId="51" applyFont="1" applyFill="1" applyBorder="1">
      <alignment/>
      <protection/>
    </xf>
    <xf numFmtId="4" fontId="6" fillId="0" borderId="10" xfId="51" applyNumberFormat="1" applyFont="1" applyFill="1" applyBorder="1" applyAlignment="1">
      <alignment horizontal="right" indent="2"/>
      <protection/>
    </xf>
    <xf numFmtId="4" fontId="12" fillId="0" borderId="10" xfId="51" applyNumberFormat="1" applyFont="1" applyFill="1" applyBorder="1" applyAlignment="1">
      <alignment horizontal="right" indent="3"/>
      <protection/>
    </xf>
    <xf numFmtId="2" fontId="0" fillId="0" borderId="0" xfId="51" applyNumberFormat="1" applyFont="1" applyAlignment="1">
      <alignment horizontal="left" vertical="center"/>
      <protection/>
    </xf>
    <xf numFmtId="2" fontId="0" fillId="0" borderId="37" xfId="51" applyNumberFormat="1" applyFont="1" applyBorder="1" applyAlignment="1">
      <alignment horizontal="left" vertical="center"/>
      <protection/>
    </xf>
    <xf numFmtId="3" fontId="6" fillId="37" borderId="12" xfId="51" applyNumberFormat="1" applyFont="1" applyFill="1" applyBorder="1" applyAlignment="1">
      <alignment horizontal="right" vertical="center" indent="3"/>
      <protection/>
    </xf>
    <xf numFmtId="4" fontId="6" fillId="37" borderId="12" xfId="51" applyNumberFormat="1" applyFont="1" applyFill="1" applyBorder="1" applyAlignment="1">
      <alignment horizontal="right" vertical="center" indent="2"/>
      <protection/>
    </xf>
    <xf numFmtId="2" fontId="0" fillId="0" borderId="38" xfId="51" applyNumberFormat="1" applyFont="1" applyFill="1" applyBorder="1" applyAlignment="1">
      <alignment horizontal="left" vertical="center"/>
      <protection/>
    </xf>
    <xf numFmtId="0" fontId="0" fillId="0" borderId="40" xfId="51" applyFont="1" applyBorder="1">
      <alignment/>
      <protection/>
    </xf>
    <xf numFmtId="0" fontId="1" fillId="0" borderId="41" xfId="51" applyFont="1" applyFill="1" applyBorder="1">
      <alignment/>
      <protection/>
    </xf>
    <xf numFmtId="0" fontId="0" fillId="0" borderId="41" xfId="51" applyFont="1" applyBorder="1">
      <alignment/>
      <protection/>
    </xf>
    <xf numFmtId="0" fontId="0" fillId="0" borderId="42" xfId="51" applyFont="1" applyBorder="1">
      <alignment/>
      <protection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2" fillId="0" borderId="29" xfId="0" applyFont="1" applyBorder="1" applyAlignment="1">
      <alignment horizontal="left"/>
    </xf>
    <xf numFmtId="0" fontId="12" fillId="0" borderId="29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12" fillId="0" borderId="44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38" borderId="29" xfId="0" applyFont="1" applyFill="1" applyBorder="1" applyAlignment="1">
      <alignment horizontal="center" vertical="center"/>
    </xf>
    <xf numFmtId="0" fontId="12" fillId="38" borderId="29" xfId="0" applyFont="1" applyFill="1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34" borderId="46" xfId="0" applyFont="1" applyFill="1" applyBorder="1" applyAlignment="1">
      <alignment vertical="center"/>
    </xf>
    <xf numFmtId="0" fontId="12" fillId="34" borderId="49" xfId="0" applyFont="1" applyFill="1" applyBorder="1" applyAlignment="1">
      <alignment vertical="center"/>
    </xf>
    <xf numFmtId="0" fontId="23" fillId="0" borderId="29" xfId="0" applyFont="1" applyBorder="1" applyAlignment="1">
      <alignment horizontal="left"/>
    </xf>
    <xf numFmtId="0" fontId="22" fillId="0" borderId="29" xfId="0" applyFont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12" fillId="39" borderId="29" xfId="0" applyFont="1" applyFill="1" applyBorder="1" applyAlignment="1">
      <alignment horizontal="left"/>
    </xf>
    <xf numFmtId="0" fontId="3" fillId="38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vertical="center"/>
    </xf>
    <xf numFmtId="4" fontId="26" fillId="38" borderId="29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wrapText="1"/>
    </xf>
    <xf numFmtId="4" fontId="66" fillId="0" borderId="10" xfId="0" applyNumberFormat="1" applyFont="1" applyFill="1" applyBorder="1" applyAlignment="1">
      <alignment vertical="center"/>
    </xf>
    <xf numFmtId="0" fontId="6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29" xfId="0" applyFont="1" applyBorder="1" applyAlignment="1">
      <alignment horizontal="left" wrapText="1"/>
    </xf>
    <xf numFmtId="0" fontId="4" fillId="0" borderId="29" xfId="0" applyFont="1" applyBorder="1" applyAlignment="1">
      <alignment horizontal="left"/>
    </xf>
    <xf numFmtId="4" fontId="3" fillId="38" borderId="29" xfId="0" applyNumberFormat="1" applyFont="1" applyFill="1" applyBorder="1" applyAlignment="1">
      <alignment horizontal="right" vertical="center"/>
    </xf>
    <xf numFmtId="0" fontId="12" fillId="0" borderId="50" xfId="0" applyFont="1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 wrapText="1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left" vertical="center" wrapText="1"/>
    </xf>
    <xf numFmtId="4" fontId="3" fillId="38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wrapText="1"/>
    </xf>
    <xf numFmtId="0" fontId="95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99" fillId="0" borderId="29" xfId="0" applyFont="1" applyBorder="1" applyAlignment="1">
      <alignment horizontal="left"/>
    </xf>
    <xf numFmtId="0" fontId="99" fillId="0" borderId="29" xfId="0" applyFont="1" applyBorder="1" applyAlignment="1">
      <alignment/>
    </xf>
    <xf numFmtId="4" fontId="95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00" fillId="39" borderId="29" xfId="0" applyFont="1" applyFill="1" applyBorder="1" applyAlignment="1">
      <alignment horizontal="left"/>
    </xf>
    <xf numFmtId="0" fontId="100" fillId="0" borderId="29" xfId="0" applyFont="1" applyBorder="1" applyAlignment="1">
      <alignment horizontal="left"/>
    </xf>
    <xf numFmtId="0" fontId="100" fillId="0" borderId="29" xfId="0" applyFont="1" applyBorder="1" applyAlignment="1">
      <alignment/>
    </xf>
    <xf numFmtId="0" fontId="101" fillId="0" borderId="29" xfId="0" applyFont="1" applyBorder="1" applyAlignment="1">
      <alignment horizontal="left"/>
    </xf>
    <xf numFmtId="0" fontId="32" fillId="0" borderId="10" xfId="52" applyFont="1" applyFill="1" applyBorder="1" applyAlignment="1">
      <alignment horizontal="left" vertical="center"/>
      <protection/>
    </xf>
    <xf numFmtId="203" fontId="15" fillId="0" borderId="10" xfId="52" applyNumberFormat="1" applyFont="1" applyFill="1" applyBorder="1" applyAlignment="1">
      <alignment vertical="center"/>
      <protection/>
    </xf>
    <xf numFmtId="0" fontId="32" fillId="0" borderId="14" xfId="52" applyFont="1" applyFill="1" applyBorder="1" applyAlignment="1">
      <alignment horizontal="left" vertical="center" wrapText="1"/>
      <protection/>
    </xf>
    <xf numFmtId="4" fontId="102" fillId="38" borderId="29" xfId="0" applyNumberFormat="1" applyFont="1" applyFill="1" applyBorder="1" applyAlignment="1">
      <alignment vertical="center"/>
    </xf>
    <xf numFmtId="203" fontId="15" fillId="0" borderId="25" xfId="52" applyNumberFormat="1" applyFont="1" applyFill="1" applyBorder="1" applyAlignment="1">
      <alignment vertical="center"/>
      <protection/>
    </xf>
    <xf numFmtId="203" fontId="15" fillId="0" borderId="17" xfId="52" applyNumberFormat="1" applyFont="1" applyFill="1" applyBorder="1" applyAlignment="1">
      <alignment vertical="center"/>
      <protection/>
    </xf>
    <xf numFmtId="0" fontId="33" fillId="0" borderId="14" xfId="52" applyFont="1" applyFill="1" applyBorder="1" applyAlignment="1">
      <alignment horizontal="left" vertical="center" wrapText="1"/>
      <protection/>
    </xf>
    <xf numFmtId="4" fontId="0" fillId="0" borderId="51" xfId="0" applyNumberFormat="1" applyFill="1" applyBorder="1" applyAlignment="1">
      <alignment vertical="center"/>
    </xf>
    <xf numFmtId="4" fontId="0" fillId="0" borderId="52" xfId="0" applyNumberFormat="1" applyFill="1" applyBorder="1" applyAlignment="1">
      <alignment vertical="center"/>
    </xf>
    <xf numFmtId="0" fontId="28" fillId="0" borderId="14" xfId="52" applyFont="1" applyFill="1" applyBorder="1" applyAlignment="1">
      <alignment horizontal="left" vertical="center" wrapText="1"/>
      <protection/>
    </xf>
    <xf numFmtId="0" fontId="12" fillId="0" borderId="29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/>
    </xf>
    <xf numFmtId="0" fontId="25" fillId="0" borderId="0" xfId="51" applyFont="1" applyBorder="1" applyAlignment="1">
      <alignment horizontal="center"/>
      <protection/>
    </xf>
    <xf numFmtId="0" fontId="1" fillId="0" borderId="34" xfId="51" applyFont="1" applyFill="1" applyBorder="1" applyAlignment="1">
      <alignment horizontal="left" vertical="center" wrapText="1"/>
      <protection/>
    </xf>
    <xf numFmtId="0" fontId="1" fillId="0" borderId="35" xfId="51" applyFont="1" applyFill="1" applyBorder="1" applyAlignment="1">
      <alignment horizontal="left" vertical="center"/>
      <protection/>
    </xf>
    <xf numFmtId="0" fontId="1" fillId="0" borderId="60" xfId="51" applyFont="1" applyFill="1" applyBorder="1" applyAlignment="1">
      <alignment horizontal="left" vertical="center"/>
      <protection/>
    </xf>
    <xf numFmtId="0" fontId="1" fillId="0" borderId="39" xfId="51" applyFont="1" applyFill="1" applyBorder="1" applyAlignment="1">
      <alignment horizontal="left" vertical="center"/>
      <protection/>
    </xf>
    <xf numFmtId="0" fontId="1" fillId="0" borderId="54" xfId="51" applyFont="1" applyFill="1" applyBorder="1" applyAlignment="1">
      <alignment horizontal="center" vertical="center" wrapText="1"/>
      <protection/>
    </xf>
    <xf numFmtId="0" fontId="1" fillId="0" borderId="10" xfId="51" applyFont="1" applyFill="1" applyBorder="1" applyAlignment="1">
      <alignment horizontal="center" vertical="center"/>
      <protection/>
    </xf>
    <xf numFmtId="0" fontId="1" fillId="0" borderId="61" xfId="51" applyFont="1" applyFill="1" applyBorder="1" applyAlignment="1">
      <alignment horizontal="center" vertical="center" wrapText="1"/>
      <protection/>
    </xf>
    <xf numFmtId="0" fontId="1" fillId="0" borderId="62" xfId="51" applyFont="1" applyFill="1" applyBorder="1" applyAlignment="1">
      <alignment horizontal="center" vertical="center" wrapText="1"/>
      <protection/>
    </xf>
    <xf numFmtId="0" fontId="1" fillId="0" borderId="18" xfId="51" applyFont="1" applyFill="1" applyBorder="1" applyAlignment="1">
      <alignment horizontal="center" vertical="center" wrapText="1"/>
      <protection/>
    </xf>
    <xf numFmtId="0" fontId="1" fillId="0" borderId="28" xfId="51" applyFont="1" applyFill="1" applyBorder="1" applyAlignment="1">
      <alignment horizontal="center" vertical="center" wrapText="1"/>
      <protection/>
    </xf>
    <xf numFmtId="0" fontId="1" fillId="0" borderId="63" xfId="51" applyFont="1" applyFill="1" applyBorder="1" applyAlignment="1">
      <alignment horizontal="center" vertical="center" wrapText="1"/>
      <protection/>
    </xf>
    <xf numFmtId="0" fontId="1" fillId="0" borderId="17" xfId="51" applyFont="1" applyFill="1" applyBorder="1" applyAlignment="1">
      <alignment horizontal="center" vertical="center"/>
      <protection/>
    </xf>
    <xf numFmtId="0" fontId="1" fillId="37" borderId="13" xfId="51" applyFont="1" applyFill="1" applyBorder="1" applyAlignment="1">
      <alignment horizontal="left"/>
      <protection/>
    </xf>
    <xf numFmtId="0" fontId="1" fillId="37" borderId="10" xfId="51" applyFont="1" applyFill="1" applyBorder="1" applyAlignment="1">
      <alignment horizontal="left"/>
      <protection/>
    </xf>
    <xf numFmtId="0" fontId="0" fillId="0" borderId="13" xfId="51" applyFont="1" applyFill="1" applyBorder="1" applyAlignment="1">
      <alignment/>
      <protection/>
    </xf>
    <xf numFmtId="0" fontId="0" fillId="0" borderId="10" xfId="51" applyFont="1" applyFill="1" applyBorder="1" applyAlignment="1">
      <alignment/>
      <protection/>
    </xf>
    <xf numFmtId="4" fontId="12" fillId="0" borderId="22" xfId="51" applyNumberFormat="1" applyFont="1" applyFill="1" applyBorder="1" applyAlignment="1">
      <alignment horizontal="center"/>
      <protection/>
    </xf>
    <xf numFmtId="4" fontId="12" fillId="0" borderId="11" xfId="51" applyNumberFormat="1" applyFont="1" applyFill="1" applyBorder="1" applyAlignment="1">
      <alignment horizontal="center"/>
      <protection/>
    </xf>
    <xf numFmtId="0" fontId="0" fillId="0" borderId="13" xfId="51" applyFont="1" applyFill="1" applyBorder="1" applyAlignment="1">
      <alignment horizontal="left"/>
      <protection/>
    </xf>
    <xf numFmtId="0" fontId="0" fillId="0" borderId="10" xfId="51" applyFont="1" applyFill="1" applyBorder="1" applyAlignment="1">
      <alignment horizontal="left"/>
      <protection/>
    </xf>
    <xf numFmtId="0" fontId="0" fillId="0" borderId="64" xfId="51" applyFont="1" applyFill="1" applyBorder="1" applyAlignment="1">
      <alignment horizontal="left" wrapText="1"/>
      <protection/>
    </xf>
    <xf numFmtId="0" fontId="0" fillId="0" borderId="24" xfId="51" applyFont="1" applyFill="1" applyBorder="1" applyAlignment="1">
      <alignment horizontal="left" wrapText="1"/>
      <protection/>
    </xf>
    <xf numFmtId="0" fontId="1" fillId="0" borderId="13" xfId="51" applyFont="1" applyFill="1" applyBorder="1" applyAlignment="1">
      <alignment horizontal="left"/>
      <protection/>
    </xf>
    <xf numFmtId="0" fontId="1" fillId="0" borderId="10" xfId="51" applyFont="1" applyFill="1" applyBorder="1" applyAlignment="1">
      <alignment horizontal="left"/>
      <protection/>
    </xf>
    <xf numFmtId="4" fontId="6" fillId="0" borderId="22" xfId="51" applyNumberFormat="1" applyFont="1" applyFill="1" applyBorder="1" applyAlignment="1">
      <alignment horizontal="center"/>
      <protection/>
    </xf>
    <xf numFmtId="4" fontId="6" fillId="0" borderId="11" xfId="51" applyNumberFormat="1" applyFont="1" applyFill="1" applyBorder="1" applyAlignment="1">
      <alignment horizontal="center"/>
      <protection/>
    </xf>
    <xf numFmtId="2" fontId="1" fillId="37" borderId="23" xfId="51" applyNumberFormat="1" applyFont="1" applyFill="1" applyBorder="1" applyAlignment="1">
      <alignment horizontal="left" vertical="center"/>
      <protection/>
    </xf>
    <xf numFmtId="2" fontId="1" fillId="37" borderId="12" xfId="51" applyNumberFormat="1" applyFont="1" applyFill="1" applyBorder="1" applyAlignment="1">
      <alignment horizontal="left" vertical="center"/>
      <protection/>
    </xf>
    <xf numFmtId="3" fontId="6" fillId="37" borderId="65" xfId="51" applyNumberFormat="1" applyFont="1" applyFill="1" applyBorder="1" applyAlignment="1">
      <alignment horizontal="center" vertical="center"/>
      <protection/>
    </xf>
    <xf numFmtId="3" fontId="6" fillId="37" borderId="66" xfId="51" applyNumberFormat="1" applyFont="1" applyFill="1" applyBorder="1" applyAlignment="1">
      <alignment horizontal="center" vertical="center"/>
      <protection/>
    </xf>
    <xf numFmtId="0" fontId="0" fillId="40" borderId="60" xfId="0" applyFont="1" applyFill="1" applyBorder="1" applyAlignment="1">
      <alignment horizontal="right" indent="2"/>
    </xf>
    <xf numFmtId="0" fontId="0" fillId="40" borderId="39" xfId="0" applyFont="1" applyFill="1" applyBorder="1" applyAlignment="1">
      <alignment horizontal="right" indent="2"/>
    </xf>
    <xf numFmtId="0" fontId="0" fillId="40" borderId="28" xfId="0" applyFont="1" applyFill="1" applyBorder="1" applyAlignment="1">
      <alignment horizontal="right" indent="2"/>
    </xf>
    <xf numFmtId="0" fontId="3" fillId="4" borderId="2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wrapText="1"/>
    </xf>
    <xf numFmtId="0" fontId="3" fillId="40" borderId="53" xfId="0" applyFont="1" applyFill="1" applyBorder="1" applyAlignment="1">
      <alignment horizontal="center" vertical="center"/>
    </xf>
    <xf numFmtId="0" fontId="3" fillId="40" borderId="54" xfId="0" applyFont="1" applyFill="1" applyBorder="1" applyAlignment="1">
      <alignment horizontal="center" vertical="center"/>
    </xf>
    <xf numFmtId="0" fontId="3" fillId="40" borderId="55" xfId="0" applyFont="1" applyFill="1" applyBorder="1" applyAlignment="1">
      <alignment horizontal="center" vertical="center"/>
    </xf>
    <xf numFmtId="0" fontId="0" fillId="40" borderId="67" xfId="0" applyFont="1" applyFill="1" applyBorder="1" applyAlignment="1">
      <alignment horizontal="right" indent="2"/>
    </xf>
    <xf numFmtId="0" fontId="0" fillId="40" borderId="56" xfId="0" applyFont="1" applyFill="1" applyBorder="1" applyAlignment="1">
      <alignment horizontal="right" indent="2"/>
    </xf>
    <xf numFmtId="0" fontId="0" fillId="40" borderId="57" xfId="0" applyFont="1" applyFill="1" applyBorder="1" applyAlignment="1">
      <alignment horizontal="right" indent="2"/>
    </xf>
    <xf numFmtId="0" fontId="6" fillId="0" borderId="37" xfId="0" applyFont="1" applyBorder="1" applyAlignment="1">
      <alignment horizontal="center" vertical="center" textRotation="90"/>
    </xf>
    <xf numFmtId="0" fontId="6" fillId="0" borderId="60" xfId="0" applyFont="1" applyBorder="1" applyAlignment="1">
      <alignment horizontal="center" vertical="center" textRotation="90"/>
    </xf>
    <xf numFmtId="0" fontId="7" fillId="38" borderId="22" xfId="0" applyFont="1" applyFill="1" applyBorder="1" applyAlignment="1">
      <alignment horizontal="center" vertical="center"/>
    </xf>
    <xf numFmtId="0" fontId="7" fillId="38" borderId="24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 vertical="center"/>
    </xf>
    <xf numFmtId="0" fontId="7" fillId="37" borderId="24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38" borderId="50" xfId="0" applyFont="1" applyFill="1" applyBorder="1" applyAlignment="1">
      <alignment horizontal="center" vertical="center"/>
    </xf>
    <xf numFmtId="0" fontId="6" fillId="38" borderId="68" xfId="0" applyFont="1" applyFill="1" applyBorder="1" applyAlignment="1">
      <alignment horizontal="center" vertical="center"/>
    </xf>
    <xf numFmtId="0" fontId="6" fillId="38" borderId="31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" fontId="6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25" fillId="34" borderId="46" xfId="0" applyNumberFormat="1" applyFont="1" applyFill="1" applyBorder="1" applyAlignment="1">
      <alignment horizontal="right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right" vertical="center"/>
    </xf>
    <xf numFmtId="4" fontId="0" fillId="0" borderId="17" xfId="0" applyNumberFormat="1" applyFill="1" applyBorder="1" applyAlignment="1">
      <alignment horizontal="right" vertical="center"/>
    </xf>
    <xf numFmtId="4" fontId="0" fillId="0" borderId="69" xfId="0" applyNumberFormat="1" applyBorder="1" applyAlignment="1">
      <alignment horizontal="right" vertical="center" wrapText="1"/>
    </xf>
    <xf numFmtId="4" fontId="0" fillId="0" borderId="52" xfId="0" applyNumberFormat="1" applyBorder="1" applyAlignment="1">
      <alignment horizontal="right" vertical="center" wrapText="1"/>
    </xf>
    <xf numFmtId="203" fontId="15" fillId="0" borderId="25" xfId="52" applyNumberFormat="1" applyFont="1" applyFill="1" applyBorder="1" applyAlignment="1">
      <alignment horizontal="right" vertical="center"/>
      <protection/>
    </xf>
    <xf numFmtId="203" fontId="15" fillId="0" borderId="17" xfId="52" applyNumberFormat="1" applyFont="1" applyFill="1" applyBorder="1" applyAlignment="1">
      <alignment horizontal="right" vertical="center"/>
      <protection/>
    </xf>
    <xf numFmtId="4" fontId="0" fillId="0" borderId="69" xfId="0" applyNumberFormat="1" applyFill="1" applyBorder="1" applyAlignment="1">
      <alignment horizontal="right" vertical="center"/>
    </xf>
    <xf numFmtId="4" fontId="0" fillId="0" borderId="52" xfId="0" applyNumberForma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0" fontId="31" fillId="42" borderId="34" xfId="0" applyFont="1" applyFill="1" applyBorder="1" applyAlignment="1">
      <alignment horizontal="center" vertical="center"/>
    </xf>
    <xf numFmtId="0" fontId="31" fillId="42" borderId="35" xfId="0" applyFont="1" applyFill="1" applyBorder="1" applyAlignment="1">
      <alignment horizontal="center" vertical="center"/>
    </xf>
    <xf numFmtId="0" fontId="31" fillId="42" borderId="36" xfId="0" applyFont="1" applyFill="1" applyBorder="1" applyAlignment="1">
      <alignment horizontal="center" vertical="center"/>
    </xf>
    <xf numFmtId="0" fontId="31" fillId="42" borderId="37" xfId="0" applyFont="1" applyFill="1" applyBorder="1" applyAlignment="1">
      <alignment horizontal="center" vertical="center"/>
    </xf>
    <xf numFmtId="0" fontId="31" fillId="42" borderId="0" xfId="0" applyFont="1" applyFill="1" applyBorder="1" applyAlignment="1">
      <alignment horizontal="center" vertical="center"/>
    </xf>
    <xf numFmtId="0" fontId="31" fillId="42" borderId="38" xfId="0" applyFont="1" applyFill="1" applyBorder="1" applyAlignment="1">
      <alignment horizontal="center" vertical="center"/>
    </xf>
    <xf numFmtId="0" fontId="18" fillId="38" borderId="16" xfId="0" applyFont="1" applyFill="1" applyBorder="1" applyAlignment="1">
      <alignment horizontal="center" vertical="center"/>
    </xf>
    <xf numFmtId="0" fontId="18" fillId="38" borderId="33" xfId="0" applyFont="1" applyFill="1" applyBorder="1" applyAlignment="1">
      <alignment horizontal="center" vertical="center"/>
    </xf>
    <xf numFmtId="0" fontId="18" fillId="38" borderId="32" xfId="0" applyFont="1" applyFill="1" applyBorder="1" applyAlignment="1">
      <alignment horizontal="center" vertical="center"/>
    </xf>
    <xf numFmtId="0" fontId="15" fillId="37" borderId="16" xfId="0" applyFont="1" applyFill="1" applyBorder="1" applyAlignment="1">
      <alignment horizontal="center" vertical="center"/>
    </xf>
    <xf numFmtId="0" fontId="15" fillId="37" borderId="33" xfId="0" applyFont="1" applyFill="1" applyBorder="1" applyAlignment="1">
      <alignment horizontal="center" vertical="center"/>
    </xf>
    <xf numFmtId="0" fontId="15" fillId="37" borderId="32" xfId="0" applyFont="1" applyFill="1" applyBorder="1" applyAlignment="1">
      <alignment horizontal="center" vertical="center"/>
    </xf>
    <xf numFmtId="0" fontId="7" fillId="38" borderId="16" xfId="0" applyFont="1" applyFill="1" applyBorder="1" applyAlignment="1">
      <alignment horizontal="center" vertical="center"/>
    </xf>
    <xf numFmtId="0" fontId="7" fillId="38" borderId="33" xfId="0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/>
    </xf>
    <xf numFmtId="0" fontId="7" fillId="38" borderId="70" xfId="0" applyFont="1" applyFill="1" applyBorder="1" applyAlignment="1">
      <alignment horizontal="center" vertical="center"/>
    </xf>
    <xf numFmtId="0" fontId="7" fillId="38" borderId="71" xfId="0" applyFont="1" applyFill="1" applyBorder="1" applyAlignment="1">
      <alignment horizontal="center" vertical="center"/>
    </xf>
    <xf numFmtId="0" fontId="7" fillId="38" borderId="72" xfId="0" applyFont="1" applyFill="1" applyBorder="1" applyAlignment="1">
      <alignment horizontal="center" vertical="center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1" xfId="49"/>
    <cellStyle name="Normal 2" xfId="50"/>
    <cellStyle name="Normal 3" xfId="51"/>
    <cellStyle name="Normal 4" xfId="52"/>
    <cellStyle name="Normal_SANAT YAPILARI TEKLİFİ-2011" xfId="53"/>
    <cellStyle name="Normal_UZAKLIKLAR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Comma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%20K&#214;YDES%20YATIRIM%20PROGRAM\TOPLANTI\bakanl&#305;&#287;a%20giden\2018%20K&#214;YDES%20YPK%20EKLER&#304;%20AMASYA%20dol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 I"/>
      <sheetName val="EK II_Merkez"/>
      <sheetName val="EK II_Göynücek"/>
      <sheetName val="EK II_G.H.Köy"/>
      <sheetName val="EK II_Hamamözü"/>
      <sheetName val="EK II_Merzifon"/>
      <sheetName val="EK II_Suluova"/>
      <sheetName val="EK II_Taşova"/>
      <sheetName val="EK III"/>
      <sheetName val="EK IV"/>
      <sheetName val="EK V"/>
      <sheetName val="EK VI "/>
    </sheetNames>
    <sheetDataSet>
      <sheetData sheetId="1">
        <row r="141">
          <cell r="H141">
            <v>1500000</v>
          </cell>
          <cell r="I141">
            <v>150000</v>
          </cell>
        </row>
        <row r="153">
          <cell r="G153">
            <v>47</v>
          </cell>
          <cell r="H153">
            <v>1150000</v>
          </cell>
        </row>
        <row r="154">
          <cell r="G154">
            <v>21</v>
          </cell>
          <cell r="H154">
            <v>3766873</v>
          </cell>
        </row>
        <row r="158">
          <cell r="J158">
            <v>150000</v>
          </cell>
        </row>
      </sheetData>
      <sheetData sheetId="2">
        <row r="106">
          <cell r="H106">
            <v>347000</v>
          </cell>
          <cell r="I106">
            <v>33000</v>
          </cell>
        </row>
        <row r="118">
          <cell r="G118">
            <v>28</v>
          </cell>
          <cell r="H118">
            <v>400000</v>
          </cell>
        </row>
        <row r="119">
          <cell r="G119">
            <v>6</v>
          </cell>
          <cell r="H119">
            <v>747899</v>
          </cell>
        </row>
        <row r="123">
          <cell r="J123">
            <v>33000</v>
          </cell>
        </row>
      </sheetData>
      <sheetData sheetId="3">
        <row r="96">
          <cell r="H96">
            <v>560000</v>
          </cell>
          <cell r="I96">
            <v>55000</v>
          </cell>
        </row>
        <row r="108">
          <cell r="G108">
            <v>15</v>
          </cell>
          <cell r="H108">
            <v>350000</v>
          </cell>
        </row>
        <row r="109">
          <cell r="G109">
            <v>9</v>
          </cell>
          <cell r="H109">
            <v>1491285</v>
          </cell>
        </row>
        <row r="113">
          <cell r="J113">
            <v>55000</v>
          </cell>
        </row>
      </sheetData>
      <sheetData sheetId="4">
        <row r="85">
          <cell r="H85">
            <v>191500</v>
          </cell>
          <cell r="I85">
            <v>18500</v>
          </cell>
        </row>
        <row r="97">
          <cell r="G97">
            <v>9</v>
          </cell>
          <cell r="H97">
            <v>330000</v>
          </cell>
        </row>
        <row r="98">
          <cell r="G98">
            <v>4</v>
          </cell>
          <cell r="H98">
            <v>304437</v>
          </cell>
        </row>
        <row r="102">
          <cell r="J102">
            <v>18500</v>
          </cell>
        </row>
      </sheetData>
      <sheetData sheetId="5">
        <row r="136">
          <cell r="H136">
            <v>876000</v>
          </cell>
          <cell r="I136">
            <v>84000</v>
          </cell>
        </row>
        <row r="148">
          <cell r="G148">
            <v>38</v>
          </cell>
          <cell r="H148">
            <v>800000</v>
          </cell>
        </row>
        <row r="149">
          <cell r="G149">
            <v>17</v>
          </cell>
          <cell r="H149">
            <v>1601427</v>
          </cell>
        </row>
        <row r="150">
          <cell r="G150">
            <v>1</v>
          </cell>
          <cell r="J150">
            <v>270000</v>
          </cell>
        </row>
        <row r="151">
          <cell r="G151">
            <v>11</v>
          </cell>
          <cell r="H151">
            <v>200000</v>
          </cell>
        </row>
        <row r="153">
          <cell r="J153">
            <v>84000</v>
          </cell>
        </row>
      </sheetData>
      <sheetData sheetId="6">
        <row r="92">
          <cell r="H92">
            <v>414000</v>
          </cell>
          <cell r="I92">
            <v>41000</v>
          </cell>
        </row>
        <row r="104">
          <cell r="G104">
            <v>15</v>
          </cell>
          <cell r="H104">
            <v>405000</v>
          </cell>
        </row>
        <row r="105">
          <cell r="G105">
            <v>4</v>
          </cell>
          <cell r="H105">
            <v>962842</v>
          </cell>
        </row>
        <row r="109">
          <cell r="J109">
            <v>41000</v>
          </cell>
        </row>
      </sheetData>
      <sheetData sheetId="7">
        <row r="123">
          <cell r="H123">
            <v>1211500</v>
          </cell>
          <cell r="I123">
            <v>118500</v>
          </cell>
        </row>
        <row r="135">
          <cell r="G135">
            <v>32</v>
          </cell>
          <cell r="H135">
            <v>750000</v>
          </cell>
        </row>
        <row r="136">
          <cell r="G136">
            <v>19</v>
          </cell>
          <cell r="H136">
            <v>3203260</v>
          </cell>
        </row>
        <row r="140">
          <cell r="J140">
            <v>118500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14"/>
  <sheetViews>
    <sheetView tabSelected="1"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2" sqref="C12"/>
    </sheetView>
  </sheetViews>
  <sheetFormatPr defaultColWidth="9.140625" defaultRowHeight="12.75"/>
  <cols>
    <col min="1" max="1" width="17.421875" style="11" customWidth="1"/>
    <col min="2" max="2" width="18.7109375" style="11" customWidth="1"/>
    <col min="3" max="3" width="5.7109375" style="11" customWidth="1"/>
    <col min="4" max="4" width="11.7109375" style="11" customWidth="1"/>
    <col min="5" max="5" width="9.7109375" style="11" customWidth="1"/>
    <col min="6" max="6" width="15.7109375" style="11" customWidth="1"/>
    <col min="7" max="7" width="6.7109375" style="11" customWidth="1"/>
    <col min="8" max="8" width="13.7109375" style="11" customWidth="1"/>
    <col min="9" max="9" width="15.7109375" style="11" customWidth="1"/>
    <col min="10" max="10" width="6.7109375" style="11" customWidth="1"/>
    <col min="11" max="11" width="15.7109375" style="11" customWidth="1"/>
    <col min="12" max="12" width="11.7109375" style="11" customWidth="1"/>
    <col min="13" max="13" width="12.7109375" style="11" customWidth="1"/>
    <col min="14" max="14" width="15.7109375" style="11" customWidth="1"/>
    <col min="15" max="15" width="0.42578125" style="11" customWidth="1"/>
    <col min="16" max="16" width="12.7109375" style="11" hidden="1" customWidth="1"/>
    <col min="17" max="17" width="13.28125" style="11" hidden="1" customWidth="1"/>
    <col min="18" max="18" width="0.2890625" style="11" hidden="1" customWidth="1"/>
    <col min="19" max="19" width="12.57421875" style="11" hidden="1" customWidth="1"/>
    <col min="20" max="20" width="12.421875" style="11" hidden="1" customWidth="1"/>
    <col min="21" max="21" width="0.13671875" style="11" hidden="1" customWidth="1"/>
    <col min="22" max="16384" width="9.140625" style="11" customWidth="1"/>
  </cols>
  <sheetData>
    <row r="1" spans="1:17" ht="34.5" customHeight="1">
      <c r="A1" s="312" t="s">
        <v>224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4"/>
      <c r="O1" s="315" t="s">
        <v>88</v>
      </c>
      <c r="P1" s="316" t="s">
        <v>41</v>
      </c>
      <c r="Q1" s="14"/>
    </row>
    <row r="2" spans="1:17" ht="19.5" customHeight="1">
      <c r="A2" s="317" t="s">
        <v>0</v>
      </c>
      <c r="B2" s="318" t="s">
        <v>226</v>
      </c>
      <c r="C2" s="320" t="s">
        <v>40</v>
      </c>
      <c r="D2" s="321"/>
      <c r="E2" s="321"/>
      <c r="F2" s="321"/>
      <c r="G2" s="321"/>
      <c r="H2" s="321"/>
      <c r="I2" s="322"/>
      <c r="J2" s="323" t="s">
        <v>466</v>
      </c>
      <c r="K2" s="324"/>
      <c r="L2" s="310" t="s">
        <v>348</v>
      </c>
      <c r="M2" s="310" t="s">
        <v>349</v>
      </c>
      <c r="N2" s="327" t="s">
        <v>302</v>
      </c>
      <c r="O2" s="315"/>
      <c r="P2" s="316"/>
      <c r="Q2" s="15"/>
    </row>
    <row r="3" spans="1:21" ht="51" customHeight="1">
      <c r="A3" s="317"/>
      <c r="B3" s="319"/>
      <c r="C3" s="306" t="s">
        <v>227</v>
      </c>
      <c r="D3" s="307"/>
      <c r="E3" s="306" t="s">
        <v>467</v>
      </c>
      <c r="F3" s="307"/>
      <c r="G3" s="306" t="s">
        <v>89</v>
      </c>
      <c r="H3" s="307"/>
      <c r="I3" s="1" t="s">
        <v>42</v>
      </c>
      <c r="J3" s="325"/>
      <c r="K3" s="326"/>
      <c r="L3" s="311"/>
      <c r="M3" s="311"/>
      <c r="N3" s="328"/>
      <c r="O3" s="315"/>
      <c r="P3" s="316"/>
      <c r="Q3" s="141" t="s">
        <v>45</v>
      </c>
      <c r="R3" s="16" t="s">
        <v>44</v>
      </c>
      <c r="S3" s="16" t="s">
        <v>43</v>
      </c>
      <c r="U3" s="110">
        <v>0.2015</v>
      </c>
    </row>
    <row r="4" spans="1:21" ht="39.75" customHeight="1">
      <c r="A4" s="95" t="s">
        <v>1</v>
      </c>
      <c r="B4" s="77">
        <v>6566873</v>
      </c>
      <c r="C4" s="133"/>
      <c r="D4" s="91"/>
      <c r="E4" s="97">
        <v>30000</v>
      </c>
      <c r="F4" s="80">
        <f>SUM(E4*$E$13)</f>
        <v>600000</v>
      </c>
      <c r="G4" s="81">
        <f>'SANAT YAPISI'!E9</f>
        <v>5</v>
      </c>
      <c r="H4" s="83">
        <f>'SANAT YAPISI'!F9</f>
        <v>550000</v>
      </c>
      <c r="I4" s="6">
        <f aca="true" t="shared" si="0" ref="I4:I10">SUM(D4+F4+H4)</f>
        <v>1150000</v>
      </c>
      <c r="J4" s="82">
        <f>'İÇME SUYU'!A28</f>
        <v>21</v>
      </c>
      <c r="K4" s="83">
        <f>'İÇME SUYU'!H28</f>
        <v>3766873</v>
      </c>
      <c r="L4" s="83"/>
      <c r="M4" s="83">
        <v>0</v>
      </c>
      <c r="N4" s="92">
        <v>1650000</v>
      </c>
      <c r="O4" s="12">
        <f>SUM(D4+N4)</f>
        <v>1650000</v>
      </c>
      <c r="P4" s="7">
        <f>SUM(M4+F4+K4+H4)</f>
        <v>4916873</v>
      </c>
      <c r="Q4" s="18">
        <f aca="true" t="shared" si="1" ref="Q4:Q9">SUM(B4-(O4+P4))</f>
        <v>0</v>
      </c>
      <c r="R4" s="19">
        <v>0</v>
      </c>
      <c r="S4" s="20">
        <f>SUM((O4+P4)-R4)</f>
        <v>6566873</v>
      </c>
      <c r="T4" s="19">
        <f>B4-N4</f>
        <v>4916873</v>
      </c>
      <c r="U4" s="120">
        <f>SUM(B4)*$U$3</f>
        <v>1323224.9095</v>
      </c>
    </row>
    <row r="5" spans="1:21" ht="39.75" customHeight="1">
      <c r="A5" s="95" t="s">
        <v>2</v>
      </c>
      <c r="B5" s="77">
        <v>1527899</v>
      </c>
      <c r="C5" s="133"/>
      <c r="D5" s="91"/>
      <c r="E5" s="97">
        <v>20000</v>
      </c>
      <c r="F5" s="80">
        <f aca="true" t="shared" si="2" ref="F5:F10">SUM(E5*$E$13)</f>
        <v>400000</v>
      </c>
      <c r="G5" s="81">
        <f>'SANAT YAPISI'!E12</f>
        <v>0</v>
      </c>
      <c r="H5" s="83">
        <f>'SANAT YAPISI'!F12</f>
        <v>0</v>
      </c>
      <c r="I5" s="6">
        <f t="shared" si="0"/>
        <v>400000</v>
      </c>
      <c r="J5" s="82">
        <f>'İÇME SUYU'!A35</f>
        <v>6</v>
      </c>
      <c r="K5" s="83">
        <f>'İÇME SUYU'!H35</f>
        <v>747899</v>
      </c>
      <c r="L5" s="83"/>
      <c r="M5" s="83">
        <v>0</v>
      </c>
      <c r="N5" s="92">
        <v>380000</v>
      </c>
      <c r="O5" s="12">
        <f aca="true" t="shared" si="3" ref="O5:O10">SUM(D5+N5)</f>
        <v>380000</v>
      </c>
      <c r="P5" s="7">
        <f>SUM(M5+F5+K5+H5)</f>
        <v>1147899</v>
      </c>
      <c r="Q5" s="18">
        <f t="shared" si="1"/>
        <v>0</v>
      </c>
      <c r="R5" s="19">
        <v>0</v>
      </c>
      <c r="S5" s="20">
        <f aca="true" t="shared" si="4" ref="S5:S10">SUM((O5+P5)-R5)</f>
        <v>1527899</v>
      </c>
      <c r="T5" s="19">
        <f aca="true" t="shared" si="5" ref="T5:T10">B5-N5</f>
        <v>1147899</v>
      </c>
      <c r="U5" s="120">
        <f aca="true" t="shared" si="6" ref="U5:U10">SUM(B5)*$U$3</f>
        <v>307871.6485</v>
      </c>
    </row>
    <row r="6" spans="1:21" ht="39.75" customHeight="1">
      <c r="A6" s="94" t="s">
        <v>3</v>
      </c>
      <c r="B6" s="77">
        <v>2456285</v>
      </c>
      <c r="C6" s="133"/>
      <c r="D6" s="91"/>
      <c r="E6" s="97">
        <v>10000</v>
      </c>
      <c r="F6" s="80">
        <f t="shared" si="2"/>
        <v>200000</v>
      </c>
      <c r="G6" s="81">
        <f>'SANAT YAPISI'!E16</f>
        <v>2</v>
      </c>
      <c r="H6" s="83">
        <f>'SANAT YAPISI'!F16</f>
        <v>150000</v>
      </c>
      <c r="I6" s="6">
        <f t="shared" si="0"/>
        <v>350000</v>
      </c>
      <c r="J6" s="82">
        <f>'İÇME SUYU'!A45</f>
        <v>9</v>
      </c>
      <c r="K6" s="83">
        <f>'İÇME SUYU'!H45</f>
        <v>1491285</v>
      </c>
      <c r="L6" s="83"/>
      <c r="M6" s="91">
        <v>0</v>
      </c>
      <c r="N6" s="92">
        <v>615000</v>
      </c>
      <c r="O6" s="12">
        <f t="shared" si="3"/>
        <v>615000</v>
      </c>
      <c r="P6" s="7">
        <f>SUM(M6+F6+K6+H6)</f>
        <v>1841285</v>
      </c>
      <c r="Q6" s="18">
        <f t="shared" si="1"/>
        <v>0</v>
      </c>
      <c r="R6" s="19">
        <v>0</v>
      </c>
      <c r="S6" s="20">
        <f t="shared" si="4"/>
        <v>2456285</v>
      </c>
      <c r="T6" s="19">
        <f t="shared" si="5"/>
        <v>1841285</v>
      </c>
      <c r="U6" s="120">
        <f t="shared" si="6"/>
        <v>494941.42750000005</v>
      </c>
    </row>
    <row r="7" spans="1:21" ht="39.75" customHeight="1">
      <c r="A7" s="95" t="s">
        <v>4</v>
      </c>
      <c r="B7" s="77">
        <v>844437</v>
      </c>
      <c r="C7" s="133"/>
      <c r="D7" s="91"/>
      <c r="E7" s="97">
        <v>10000</v>
      </c>
      <c r="F7" s="80">
        <f t="shared" si="2"/>
        <v>200000</v>
      </c>
      <c r="G7" s="81">
        <f>'SANAT YAPISI'!E19</f>
        <v>1</v>
      </c>
      <c r="H7" s="83">
        <f>'SANAT YAPISI'!F19</f>
        <v>130000</v>
      </c>
      <c r="I7" s="6">
        <f t="shared" si="0"/>
        <v>330000</v>
      </c>
      <c r="J7" s="82">
        <f>'İÇME SUYU'!A50</f>
        <v>4</v>
      </c>
      <c r="K7" s="83">
        <f>'İÇME SUYU'!H50</f>
        <v>304437</v>
      </c>
      <c r="L7" s="83"/>
      <c r="M7" s="83">
        <v>0</v>
      </c>
      <c r="N7" s="92">
        <v>210000</v>
      </c>
      <c r="O7" s="12">
        <f t="shared" si="3"/>
        <v>210000</v>
      </c>
      <c r="P7" s="7">
        <f>SUM(M7+F7+K7+H7)</f>
        <v>634437</v>
      </c>
      <c r="Q7" s="18">
        <f t="shared" si="1"/>
        <v>0</v>
      </c>
      <c r="R7" s="19">
        <v>0</v>
      </c>
      <c r="S7" s="20">
        <f t="shared" si="4"/>
        <v>844437</v>
      </c>
      <c r="T7" s="19">
        <f t="shared" si="5"/>
        <v>634437</v>
      </c>
      <c r="U7" s="120">
        <f t="shared" si="6"/>
        <v>170154.05550000002</v>
      </c>
    </row>
    <row r="8" spans="1:21" ht="39.75" customHeight="1">
      <c r="A8" s="95" t="s">
        <v>5</v>
      </c>
      <c r="B8" s="77">
        <v>3831427</v>
      </c>
      <c r="C8" s="133"/>
      <c r="D8" s="91"/>
      <c r="E8" s="97">
        <v>25000</v>
      </c>
      <c r="F8" s="80">
        <f t="shared" si="2"/>
        <v>500000</v>
      </c>
      <c r="G8" s="81">
        <f>'SANAT YAPISI'!E25</f>
        <v>5</v>
      </c>
      <c r="H8" s="83">
        <f>'SANAT YAPISI'!F25</f>
        <v>300000</v>
      </c>
      <c r="I8" s="6">
        <f t="shared" si="0"/>
        <v>800000</v>
      </c>
      <c r="J8" s="82">
        <f>'İÇME SUYU'!A68</f>
        <v>17</v>
      </c>
      <c r="K8" s="83">
        <f>'İÇME SUYU'!H68</f>
        <v>1601427</v>
      </c>
      <c r="L8" s="91">
        <f>'Sulama KÖYDES'!F18</f>
        <v>270000</v>
      </c>
      <c r="M8" s="83">
        <f>'ATIK SU ARITMA'!F27</f>
        <v>200000</v>
      </c>
      <c r="N8" s="92">
        <v>960000</v>
      </c>
      <c r="O8" s="12">
        <f t="shared" si="3"/>
        <v>960000</v>
      </c>
      <c r="P8" s="7">
        <f>SUM(M8+F8+K8+H8+L8)</f>
        <v>2871427</v>
      </c>
      <c r="Q8" s="18">
        <f t="shared" si="1"/>
        <v>0</v>
      </c>
      <c r="R8" s="19">
        <v>0</v>
      </c>
      <c r="S8" s="20">
        <f t="shared" si="4"/>
        <v>3831427</v>
      </c>
      <c r="T8" s="19">
        <f t="shared" si="5"/>
        <v>2871427</v>
      </c>
      <c r="U8" s="120">
        <f t="shared" si="6"/>
        <v>772032.5405</v>
      </c>
    </row>
    <row r="9" spans="1:21" ht="39.75" customHeight="1">
      <c r="A9" s="95" t="s">
        <v>6</v>
      </c>
      <c r="B9" s="77">
        <v>1822842</v>
      </c>
      <c r="C9" s="133"/>
      <c r="D9" s="91"/>
      <c r="E9" s="97">
        <v>10000</v>
      </c>
      <c r="F9" s="80">
        <f t="shared" si="2"/>
        <v>200000</v>
      </c>
      <c r="G9" s="81">
        <f>'SANAT YAPISI'!E29</f>
        <v>3</v>
      </c>
      <c r="H9" s="83">
        <f>'SANAT YAPISI'!F29</f>
        <v>205000</v>
      </c>
      <c r="I9" s="6">
        <f t="shared" si="0"/>
        <v>405000</v>
      </c>
      <c r="J9" s="82">
        <f>'İÇME SUYU'!A73</f>
        <v>4</v>
      </c>
      <c r="K9" s="83">
        <f>'İÇME SUYU'!H73</f>
        <v>962842</v>
      </c>
      <c r="L9" s="83"/>
      <c r="M9" s="83">
        <v>0</v>
      </c>
      <c r="N9" s="92">
        <v>455000</v>
      </c>
      <c r="O9" s="12">
        <f t="shared" si="3"/>
        <v>455000</v>
      </c>
      <c r="P9" s="7">
        <f>SUM(M9+F9+K9+H9)</f>
        <v>1367842</v>
      </c>
      <c r="Q9" s="18">
        <f t="shared" si="1"/>
        <v>0</v>
      </c>
      <c r="R9" s="19">
        <v>0</v>
      </c>
      <c r="S9" s="20">
        <f t="shared" si="4"/>
        <v>1822842</v>
      </c>
      <c r="T9" s="19">
        <f t="shared" si="5"/>
        <v>1367842</v>
      </c>
      <c r="U9" s="120">
        <f t="shared" si="6"/>
        <v>367302.663</v>
      </c>
    </row>
    <row r="10" spans="1:21" ht="39.75" customHeight="1">
      <c r="A10" s="95" t="s">
        <v>7</v>
      </c>
      <c r="B10" s="77">
        <v>5283260</v>
      </c>
      <c r="C10" s="133"/>
      <c r="D10" s="91"/>
      <c r="E10" s="97">
        <v>30000</v>
      </c>
      <c r="F10" s="80">
        <f t="shared" si="2"/>
        <v>600000</v>
      </c>
      <c r="G10" s="81">
        <f>'SANAT YAPISI'!E32</f>
        <v>1</v>
      </c>
      <c r="H10" s="83">
        <f>'SANAT YAPISI'!F32</f>
        <v>150000</v>
      </c>
      <c r="I10" s="6">
        <f t="shared" si="0"/>
        <v>750000</v>
      </c>
      <c r="J10" s="82">
        <f>'İÇME SUYU'!A94</f>
        <v>19</v>
      </c>
      <c r="K10" s="83">
        <f>'İÇME SUYU'!H94</f>
        <v>3203260</v>
      </c>
      <c r="L10" s="91">
        <v>0</v>
      </c>
      <c r="M10" s="83">
        <v>0</v>
      </c>
      <c r="N10" s="92">
        <v>1330000</v>
      </c>
      <c r="O10" s="12">
        <f t="shared" si="3"/>
        <v>1330000</v>
      </c>
      <c r="P10" s="7">
        <f>SUM(M10+F10+K10+H10+L10)</f>
        <v>3953260</v>
      </c>
      <c r="Q10" s="18">
        <f>SUM(B10-(O10+P10))</f>
        <v>0</v>
      </c>
      <c r="R10" s="21">
        <v>0</v>
      </c>
      <c r="S10" s="20">
        <f t="shared" si="4"/>
        <v>5283260</v>
      </c>
      <c r="T10" s="19">
        <f t="shared" si="5"/>
        <v>3953260</v>
      </c>
      <c r="U10" s="120">
        <f t="shared" si="6"/>
        <v>1064576.8900000001</v>
      </c>
    </row>
    <row r="11" spans="1:21" ht="45" customHeight="1" thickBot="1">
      <c r="A11" s="96" t="s">
        <v>9</v>
      </c>
      <c r="B11" s="78">
        <f aca="true" t="shared" si="7" ref="B11:N11">SUM(B4:B10)</f>
        <v>22333023</v>
      </c>
      <c r="C11" s="162">
        <f t="shared" si="7"/>
        <v>0</v>
      </c>
      <c r="D11" s="13">
        <f t="shared" si="7"/>
        <v>0</v>
      </c>
      <c r="E11" s="65">
        <f t="shared" si="7"/>
        <v>135000</v>
      </c>
      <c r="F11" s="73">
        <f t="shared" si="7"/>
        <v>2700000</v>
      </c>
      <c r="G11" s="134">
        <f t="shared" si="7"/>
        <v>17</v>
      </c>
      <c r="H11" s="75">
        <f t="shared" si="7"/>
        <v>1485000</v>
      </c>
      <c r="I11" s="73">
        <f t="shared" si="7"/>
        <v>4185000</v>
      </c>
      <c r="J11" s="76">
        <f t="shared" si="7"/>
        <v>80</v>
      </c>
      <c r="K11" s="73">
        <f t="shared" si="7"/>
        <v>12078023</v>
      </c>
      <c r="L11" s="75">
        <f t="shared" si="7"/>
        <v>270000</v>
      </c>
      <c r="M11" s="75">
        <f t="shared" si="7"/>
        <v>200000</v>
      </c>
      <c r="N11" s="74">
        <f t="shared" si="7"/>
        <v>5600000</v>
      </c>
      <c r="O11" s="308">
        <f>SUM(O12+P12)</f>
        <v>22333023</v>
      </c>
      <c r="P11" s="309"/>
      <c r="Q11" s="22"/>
      <c r="U11" s="121"/>
    </row>
    <row r="12" spans="1:21" ht="24" customHeight="1">
      <c r="A12" s="25" t="s">
        <v>8</v>
      </c>
      <c r="B12" s="23"/>
      <c r="C12" s="23"/>
      <c r="D12" s="23">
        <f>SUM(D4:D10)</f>
        <v>0</v>
      </c>
      <c r="E12" s="26"/>
      <c r="F12" s="8">
        <f>SUM(F4:F10)</f>
        <v>2700000</v>
      </c>
      <c r="G12" s="27"/>
      <c r="H12" s="23">
        <v>0</v>
      </c>
      <c r="I12" s="8">
        <f>SUM(D12+F12)</f>
        <v>2700000</v>
      </c>
      <c r="J12" s="27"/>
      <c r="K12" s="23">
        <v>0</v>
      </c>
      <c r="L12" s="23"/>
      <c r="M12" s="23">
        <v>0</v>
      </c>
      <c r="N12" s="28">
        <v>0</v>
      </c>
      <c r="O12" s="24">
        <f>SUM(O4:O10)</f>
        <v>5600000</v>
      </c>
      <c r="P12" s="7">
        <f>SUM(P4:P10)</f>
        <v>16733023</v>
      </c>
      <c r="Q12" s="17">
        <f>SUM(Q4:Q10)</f>
        <v>0</v>
      </c>
      <c r="R12" s="9">
        <f>SUM(R4:R10)</f>
        <v>0</v>
      </c>
      <c r="S12" s="9">
        <f>SUM(S4:S10)</f>
        <v>22333023</v>
      </c>
      <c r="U12" s="122">
        <f>SUM(U4:U10)</f>
        <v>4500104.134500001</v>
      </c>
    </row>
    <row r="13" spans="3:6" ht="12.75">
      <c r="C13" s="10"/>
      <c r="D13" s="93"/>
      <c r="E13" s="10">
        <v>20</v>
      </c>
      <c r="F13" s="11" t="s">
        <v>350</v>
      </c>
    </row>
    <row r="14" spans="3:4" ht="12.75">
      <c r="C14" s="10"/>
      <c r="D14" s="93"/>
    </row>
  </sheetData>
  <sheetProtection/>
  <mergeCells count="14">
    <mergeCell ref="J2:K3"/>
    <mergeCell ref="M2:M3"/>
    <mergeCell ref="N2:N3"/>
    <mergeCell ref="C3:D3"/>
    <mergeCell ref="E3:F3"/>
    <mergeCell ref="G3:H3"/>
    <mergeCell ref="O11:P11"/>
    <mergeCell ref="L2:L3"/>
    <mergeCell ref="A1:N1"/>
    <mergeCell ref="O1:O3"/>
    <mergeCell ref="P1:P3"/>
    <mergeCell ref="A2:A3"/>
    <mergeCell ref="B2:B3"/>
    <mergeCell ref="C2:I2"/>
  </mergeCells>
  <printOptions horizontalCentered="1"/>
  <pageMargins left="0" right="0" top="0.7480314960629921" bottom="0.7480314960629921" header="0.31496062992125984" footer="0.31496062992125984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6"/>
  <sheetViews>
    <sheetView zoomScalePageLayoutView="0" workbookViewId="0" topLeftCell="A10">
      <selection activeCell="I28" sqref="I28:J28"/>
    </sheetView>
  </sheetViews>
  <sheetFormatPr defaultColWidth="9.140625" defaultRowHeight="12.75"/>
  <cols>
    <col min="1" max="2" width="2.00390625" style="195" customWidth="1"/>
    <col min="3" max="3" width="10.28125" style="195" customWidth="1"/>
    <col min="4" max="4" width="1.28515625" style="195" customWidth="1"/>
    <col min="5" max="7" width="9.140625" style="195" customWidth="1"/>
    <col min="8" max="8" width="22.57421875" style="195" bestFit="1" customWidth="1"/>
    <col min="9" max="10" width="22.57421875" style="195" customWidth="1"/>
    <col min="11" max="11" width="24.8515625" style="195" customWidth="1"/>
    <col min="12" max="12" width="2.7109375" style="195" customWidth="1"/>
    <col min="13" max="16384" width="9.140625" style="195" customWidth="1"/>
  </cols>
  <sheetData>
    <row r="1" ht="13.5" thickBot="1"/>
    <row r="2" spans="2:12" ht="12.75">
      <c r="B2" s="196"/>
      <c r="C2" s="197"/>
      <c r="D2" s="197"/>
      <c r="E2" s="197"/>
      <c r="F2" s="197"/>
      <c r="G2" s="197"/>
      <c r="H2" s="197"/>
      <c r="I2" s="197"/>
      <c r="J2" s="197"/>
      <c r="K2" s="197"/>
      <c r="L2" s="198"/>
    </row>
    <row r="3" spans="2:12" s="199" customFormat="1" ht="15">
      <c r="B3" s="200"/>
      <c r="C3" s="201" t="s">
        <v>423</v>
      </c>
      <c r="D3" s="202"/>
      <c r="E3" s="202"/>
      <c r="F3" s="202"/>
      <c r="G3" s="202"/>
      <c r="H3" s="202"/>
      <c r="I3" s="202"/>
      <c r="J3" s="202"/>
      <c r="K3" s="202"/>
      <c r="L3" s="203"/>
    </row>
    <row r="4" spans="2:12" ht="18" customHeight="1">
      <c r="B4" s="204"/>
      <c r="C4" s="205"/>
      <c r="D4" s="206"/>
      <c r="E4" s="329" t="s">
        <v>424</v>
      </c>
      <c r="F4" s="329"/>
      <c r="G4" s="329"/>
      <c r="H4" s="329"/>
      <c r="I4" s="329"/>
      <c r="J4" s="329"/>
      <c r="K4" s="329"/>
      <c r="L4" s="207"/>
    </row>
    <row r="5" spans="2:12" s="199" customFormat="1" ht="15" customHeight="1">
      <c r="B5" s="200"/>
      <c r="C5" s="202"/>
      <c r="D5" s="208"/>
      <c r="E5" s="329"/>
      <c r="F5" s="329"/>
      <c r="G5" s="329"/>
      <c r="H5" s="329"/>
      <c r="I5" s="329"/>
      <c r="J5" s="329"/>
      <c r="K5" s="329"/>
      <c r="L5" s="203"/>
    </row>
    <row r="6" spans="2:12" ht="12.75">
      <c r="B6" s="204"/>
      <c r="C6" s="205"/>
      <c r="D6" s="205"/>
      <c r="E6" s="205"/>
      <c r="F6" s="205"/>
      <c r="G6" s="205"/>
      <c r="H6" s="205"/>
      <c r="I6" s="205"/>
      <c r="J6" s="205"/>
      <c r="K6" s="205"/>
      <c r="L6" s="207"/>
    </row>
    <row r="7" spans="2:12" s="209" customFormat="1" ht="15">
      <c r="B7" s="210"/>
      <c r="C7" s="211" t="s">
        <v>425</v>
      </c>
      <c r="D7" s="212" t="s">
        <v>426</v>
      </c>
      <c r="E7" s="213" t="s">
        <v>427</v>
      </c>
      <c r="F7" s="214"/>
      <c r="G7" s="214"/>
      <c r="I7" s="212"/>
      <c r="J7" s="214" t="s">
        <v>428</v>
      </c>
      <c r="K7" s="214"/>
      <c r="L7" s="215"/>
    </row>
    <row r="8" spans="2:12" s="209" customFormat="1" ht="6" customHeight="1">
      <c r="B8" s="210"/>
      <c r="C8" s="212"/>
      <c r="D8" s="212"/>
      <c r="E8" s="212"/>
      <c r="F8" s="212"/>
      <c r="G8" s="212"/>
      <c r="I8" s="212"/>
      <c r="J8" s="212"/>
      <c r="K8" s="212"/>
      <c r="L8" s="215"/>
    </row>
    <row r="9" spans="2:12" s="209" customFormat="1" ht="13.5">
      <c r="B9" s="210"/>
      <c r="C9" s="212"/>
      <c r="D9" s="212"/>
      <c r="E9" s="212"/>
      <c r="F9" s="212"/>
      <c r="G9" s="212"/>
      <c r="I9" s="216"/>
      <c r="J9" s="216" t="s">
        <v>429</v>
      </c>
      <c r="K9" s="217" t="s">
        <v>430</v>
      </c>
      <c r="L9" s="215"/>
    </row>
    <row r="10" spans="2:12" s="209" customFormat="1" ht="13.5">
      <c r="B10" s="210"/>
      <c r="C10" s="212"/>
      <c r="D10" s="212"/>
      <c r="E10" s="212"/>
      <c r="F10" s="212"/>
      <c r="G10" s="212"/>
      <c r="I10" s="216"/>
      <c r="J10" s="216" t="s">
        <v>431</v>
      </c>
      <c r="K10" s="218" t="s">
        <v>432</v>
      </c>
      <c r="L10" s="215"/>
    </row>
    <row r="11" spans="2:12" s="209" customFormat="1" ht="13.5">
      <c r="B11" s="210"/>
      <c r="C11" s="212"/>
      <c r="D11" s="212"/>
      <c r="E11" s="212"/>
      <c r="F11" s="212"/>
      <c r="G11" s="212"/>
      <c r="I11" s="216"/>
      <c r="J11" s="216" t="s">
        <v>433</v>
      </c>
      <c r="K11" s="217" t="s">
        <v>434</v>
      </c>
      <c r="L11" s="215"/>
    </row>
    <row r="12" spans="2:12" s="209" customFormat="1" ht="13.5">
      <c r="B12" s="210"/>
      <c r="C12" s="212"/>
      <c r="D12" s="212"/>
      <c r="E12" s="212"/>
      <c r="F12" s="212"/>
      <c r="G12" s="212"/>
      <c r="I12" s="216"/>
      <c r="J12" s="216" t="s">
        <v>435</v>
      </c>
      <c r="K12" s="217" t="s">
        <v>436</v>
      </c>
      <c r="L12" s="215"/>
    </row>
    <row r="13" spans="2:12" s="209" customFormat="1" ht="14.25">
      <c r="B13" s="210"/>
      <c r="C13" s="212"/>
      <c r="D13" s="212"/>
      <c r="E13" s="212"/>
      <c r="F13" s="212"/>
      <c r="G13" s="212"/>
      <c r="I13" s="216"/>
      <c r="J13" s="216" t="s">
        <v>437</v>
      </c>
      <c r="K13" s="219" t="s">
        <v>438</v>
      </c>
      <c r="L13" s="215"/>
    </row>
    <row r="14" spans="2:12" ht="4.5" customHeight="1">
      <c r="B14" s="204"/>
      <c r="C14" s="205"/>
      <c r="D14" s="205"/>
      <c r="E14" s="205"/>
      <c r="F14" s="205"/>
      <c r="G14" s="205"/>
      <c r="H14" s="205"/>
      <c r="I14" s="205"/>
      <c r="J14" s="205"/>
      <c r="K14" s="205"/>
      <c r="L14" s="207"/>
    </row>
    <row r="15" spans="2:12" ht="7.5" customHeight="1" thickBot="1">
      <c r="B15" s="204"/>
      <c r="C15" s="205"/>
      <c r="D15" s="205"/>
      <c r="E15" s="205"/>
      <c r="F15" s="205"/>
      <c r="G15" s="205"/>
      <c r="H15" s="205"/>
      <c r="I15" s="205"/>
      <c r="J15" s="205"/>
      <c r="K15" s="205"/>
      <c r="L15" s="207"/>
    </row>
    <row r="16" spans="2:12" ht="21.75" customHeight="1">
      <c r="B16" s="204"/>
      <c r="C16" s="330" t="s">
        <v>439</v>
      </c>
      <c r="D16" s="331"/>
      <c r="E16" s="331"/>
      <c r="F16" s="331"/>
      <c r="G16" s="331"/>
      <c r="H16" s="334" t="s">
        <v>440</v>
      </c>
      <c r="I16" s="336" t="s">
        <v>441</v>
      </c>
      <c r="J16" s="337"/>
      <c r="K16" s="340" t="s">
        <v>442</v>
      </c>
      <c r="L16" s="207"/>
    </row>
    <row r="17" spans="2:12" ht="12.75">
      <c r="B17" s="204"/>
      <c r="C17" s="332"/>
      <c r="D17" s="333"/>
      <c r="E17" s="333"/>
      <c r="F17" s="333"/>
      <c r="G17" s="333"/>
      <c r="H17" s="335"/>
      <c r="I17" s="338"/>
      <c r="J17" s="339"/>
      <c r="K17" s="341"/>
      <c r="L17" s="207"/>
    </row>
    <row r="18" spans="2:12" s="205" customFormat="1" ht="15" customHeight="1">
      <c r="B18" s="204"/>
      <c r="C18" s="342" t="s">
        <v>443</v>
      </c>
      <c r="D18" s="343"/>
      <c r="E18" s="343"/>
      <c r="F18" s="343"/>
      <c r="G18" s="343"/>
      <c r="H18" s="343"/>
      <c r="I18" s="343"/>
      <c r="J18" s="343"/>
      <c r="K18" s="343"/>
      <c r="L18" s="207"/>
    </row>
    <row r="19" spans="2:12" ht="18" customHeight="1">
      <c r="B19" s="204"/>
      <c r="C19" s="344" t="s">
        <v>444</v>
      </c>
      <c r="D19" s="345"/>
      <c r="E19" s="345"/>
      <c r="F19" s="345"/>
      <c r="G19" s="345"/>
      <c r="H19" s="220">
        <f>SUM('[1]EK II_Merkez'!G153+'[1]EK II_Göynücek'!G118+'[1]EK II_G.H.Köy'!G108+'[1]EK II_Hamamözü'!G97+'[1]EK II_Merzifon'!G148+'[1]EK II_Suluova'!G104+'[1]EK II_Taşova'!G135)</f>
        <v>184</v>
      </c>
      <c r="I19" s="346">
        <f>SUM('[1]EK II_Merkez'!H153+'[1]EK II_Göynücek'!H118+'[1]EK II_G.H.Köy'!H108+'[1]EK II_Hamamözü'!H97+'[1]EK II_Merzifon'!H148+'[1]EK II_Suluova'!H104+'[1]EK II_Taşova'!H135)</f>
        <v>4185000</v>
      </c>
      <c r="J19" s="347"/>
      <c r="K19" s="221">
        <f>I19+J19</f>
        <v>4185000</v>
      </c>
      <c r="L19" s="207"/>
    </row>
    <row r="20" spans="2:12" ht="18" customHeight="1">
      <c r="B20" s="204"/>
      <c r="C20" s="344" t="s">
        <v>445</v>
      </c>
      <c r="D20" s="345"/>
      <c r="E20" s="345"/>
      <c r="F20" s="345"/>
      <c r="G20" s="345"/>
      <c r="H20" s="220">
        <f>SUM('[1]EK II_Merkez'!G154+'[1]EK II_Göynücek'!G119+'[1]EK II_G.H.Köy'!G109+'[1]EK II_Hamamözü'!G98+'[1]EK II_Merzifon'!G149+'[1]EK II_Suluova'!G105+'[1]EK II_Taşova'!G136)</f>
        <v>80</v>
      </c>
      <c r="I20" s="346">
        <f>SUM('[1]EK II_Merkez'!H154+'[1]EK II_Göynücek'!H119+'[1]EK II_G.H.Köy'!H109+'[1]EK II_Hamamözü'!H98+'[1]EK II_Merzifon'!H149+'[1]EK II_Suluova'!H105+'[1]EK II_Taşova'!H136)</f>
        <v>12078023</v>
      </c>
      <c r="J20" s="347"/>
      <c r="K20" s="221">
        <f aca="true" t="shared" si="0" ref="K20:K26">I20+J20</f>
        <v>12078023</v>
      </c>
      <c r="L20" s="207"/>
    </row>
    <row r="21" spans="2:12" ht="18" customHeight="1">
      <c r="B21" s="204"/>
      <c r="C21" s="344" t="s">
        <v>446</v>
      </c>
      <c r="D21" s="345"/>
      <c r="E21" s="345"/>
      <c r="F21" s="345"/>
      <c r="G21" s="345"/>
      <c r="H21" s="220">
        <f>'[1]EK II_Merzifon'!G150</f>
        <v>1</v>
      </c>
      <c r="I21" s="346">
        <f>'[1]EK II_Merzifon'!J150</f>
        <v>270000</v>
      </c>
      <c r="J21" s="347"/>
      <c r="K21" s="221">
        <f t="shared" si="0"/>
        <v>270000</v>
      </c>
      <c r="L21" s="207"/>
    </row>
    <row r="22" spans="2:12" ht="18" customHeight="1">
      <c r="B22" s="204"/>
      <c r="C22" s="344" t="s">
        <v>447</v>
      </c>
      <c r="D22" s="345"/>
      <c r="E22" s="345"/>
      <c r="F22" s="345"/>
      <c r="G22" s="345"/>
      <c r="H22" s="220">
        <f>'[1]EK II_Merzifon'!G151</f>
        <v>11</v>
      </c>
      <c r="I22" s="346">
        <f>'[1]EK II_Merzifon'!H151</f>
        <v>200000</v>
      </c>
      <c r="J22" s="347"/>
      <c r="K22" s="221">
        <f t="shared" si="0"/>
        <v>200000</v>
      </c>
      <c r="L22" s="207"/>
    </row>
    <row r="23" spans="2:12" s="209" customFormat="1" ht="18" customHeight="1">
      <c r="B23" s="210"/>
      <c r="C23" s="348" t="s">
        <v>448</v>
      </c>
      <c r="D23" s="349"/>
      <c r="E23" s="349"/>
      <c r="F23" s="349"/>
      <c r="G23" s="349"/>
      <c r="H23" s="222"/>
      <c r="I23" s="346"/>
      <c r="J23" s="347"/>
      <c r="K23" s="221">
        <f t="shared" si="0"/>
        <v>0</v>
      </c>
      <c r="L23" s="223"/>
    </row>
    <row r="24" spans="2:12" ht="18" customHeight="1">
      <c r="B24" s="204"/>
      <c r="C24" s="348" t="s">
        <v>449</v>
      </c>
      <c r="D24" s="349"/>
      <c r="E24" s="349"/>
      <c r="F24" s="349"/>
      <c r="G24" s="349"/>
      <c r="H24" s="220"/>
      <c r="I24" s="346"/>
      <c r="J24" s="347"/>
      <c r="K24" s="221">
        <f t="shared" si="0"/>
        <v>0</v>
      </c>
      <c r="L24" s="203"/>
    </row>
    <row r="25" spans="2:12" ht="27" customHeight="1">
      <c r="B25" s="204"/>
      <c r="C25" s="350" t="s">
        <v>450</v>
      </c>
      <c r="D25" s="351"/>
      <c r="E25" s="351"/>
      <c r="F25" s="351"/>
      <c r="G25" s="351"/>
      <c r="H25" s="220">
        <v>2</v>
      </c>
      <c r="I25" s="346">
        <f>('[1]EK II_Merkez'!H141+'[1]EK II_Göynücek'!H106+'[1]EK II_G.H.Köy'!H96+'[1]EK II_Hamamözü'!H85+'[1]EK II_Merzifon'!H136+'[1]EK II_Suluova'!H92+'[1]EK II_Taşova'!H123)</f>
        <v>5100000</v>
      </c>
      <c r="J25" s="347"/>
      <c r="K25" s="221">
        <f t="shared" si="0"/>
        <v>5100000</v>
      </c>
      <c r="L25" s="203"/>
    </row>
    <row r="26" spans="2:12" s="209" customFormat="1" ht="15" customHeight="1">
      <c r="B26" s="210"/>
      <c r="C26" s="352" t="s">
        <v>451</v>
      </c>
      <c r="D26" s="353"/>
      <c r="E26" s="353"/>
      <c r="F26" s="353"/>
      <c r="G26" s="353"/>
      <c r="H26" s="222">
        <f>SUM(H19:H25)</f>
        <v>278</v>
      </c>
      <c r="I26" s="354">
        <f>SUM(K19:K25)</f>
        <v>21833023</v>
      </c>
      <c r="J26" s="355"/>
      <c r="K26" s="224">
        <f t="shared" si="0"/>
        <v>21833023</v>
      </c>
      <c r="L26" s="223"/>
    </row>
    <row r="27" spans="2:12" ht="19.5" customHeight="1">
      <c r="B27" s="204"/>
      <c r="C27" s="342" t="s">
        <v>452</v>
      </c>
      <c r="D27" s="343"/>
      <c r="E27" s="343"/>
      <c r="F27" s="343"/>
      <c r="G27" s="343"/>
      <c r="H27" s="343"/>
      <c r="I27" s="343"/>
      <c r="J27" s="343"/>
      <c r="K27" s="343"/>
      <c r="L27" s="203"/>
    </row>
    <row r="28" spans="2:12" ht="15" customHeight="1">
      <c r="B28" s="204"/>
      <c r="C28" s="348" t="s">
        <v>453</v>
      </c>
      <c r="D28" s="349"/>
      <c r="E28" s="349"/>
      <c r="F28" s="349"/>
      <c r="G28" s="349"/>
      <c r="H28" s="225"/>
      <c r="I28" s="346"/>
      <c r="J28" s="347"/>
      <c r="K28" s="221"/>
      <c r="L28" s="203"/>
    </row>
    <row r="29" spans="2:12" ht="15" customHeight="1">
      <c r="B29" s="204"/>
      <c r="C29" s="348" t="s">
        <v>454</v>
      </c>
      <c r="D29" s="349"/>
      <c r="E29" s="349"/>
      <c r="F29" s="349"/>
      <c r="G29" s="349"/>
      <c r="H29" s="225"/>
      <c r="I29" s="346"/>
      <c r="J29" s="347"/>
      <c r="K29" s="221"/>
      <c r="L29" s="203"/>
    </row>
    <row r="30" spans="2:12" ht="15" customHeight="1">
      <c r="B30" s="204"/>
      <c r="C30" s="348" t="s">
        <v>455</v>
      </c>
      <c r="D30" s="349"/>
      <c r="E30" s="349"/>
      <c r="F30" s="349"/>
      <c r="G30" s="349"/>
      <c r="H30" s="225"/>
      <c r="I30" s="346"/>
      <c r="J30" s="347"/>
      <c r="K30" s="221"/>
      <c r="L30" s="203"/>
    </row>
    <row r="31" spans="2:12" ht="15" customHeight="1">
      <c r="B31" s="204"/>
      <c r="C31" s="348" t="s">
        <v>456</v>
      </c>
      <c r="D31" s="349"/>
      <c r="E31" s="349"/>
      <c r="F31" s="349"/>
      <c r="G31" s="349"/>
      <c r="H31" s="225"/>
      <c r="I31" s="346"/>
      <c r="J31" s="347"/>
      <c r="K31" s="221"/>
      <c r="L31" s="203"/>
    </row>
    <row r="32" spans="2:12" ht="15" customHeight="1">
      <c r="B32" s="204"/>
      <c r="C32" s="348" t="s">
        <v>457</v>
      </c>
      <c r="D32" s="349"/>
      <c r="E32" s="349"/>
      <c r="F32" s="349"/>
      <c r="G32" s="349"/>
      <c r="H32" s="225"/>
      <c r="I32" s="346"/>
      <c r="J32" s="347"/>
      <c r="K32" s="221"/>
      <c r="L32" s="203"/>
    </row>
    <row r="33" spans="2:12" ht="27" customHeight="1">
      <c r="B33" s="204"/>
      <c r="C33" s="350" t="s">
        <v>458</v>
      </c>
      <c r="D33" s="351"/>
      <c r="E33" s="351"/>
      <c r="F33" s="351"/>
      <c r="G33" s="351"/>
      <c r="H33" s="220">
        <v>2</v>
      </c>
      <c r="I33" s="346">
        <f>SUM('[1]EK II_Merkez'!I141+'[1]EK II_Göynücek'!I106+'[1]EK II_G.H.Köy'!I96+'[1]EK II_Hamamözü'!I85+'[1]EK II_Merzifon'!I136+'[1]EK II_Suluova'!I92+'[1]EK II_Taşova'!I123)</f>
        <v>500000</v>
      </c>
      <c r="J33" s="347"/>
      <c r="K33" s="221">
        <f>SUM('[1]EK II_Merkez'!J158+'[1]EK II_Göynücek'!J123+'[1]EK II_G.H.Köy'!J113+'[1]EK II_Hamamözü'!J102+'[1]EK II_Merzifon'!J153+'[1]EK II_Suluova'!J109+'[1]EK II_Taşova'!J140)</f>
        <v>500000</v>
      </c>
      <c r="L33" s="203"/>
    </row>
    <row r="34" spans="2:12" ht="18" customHeight="1">
      <c r="B34" s="204"/>
      <c r="C34" s="352" t="s">
        <v>459</v>
      </c>
      <c r="D34" s="353"/>
      <c r="E34" s="353"/>
      <c r="F34" s="353"/>
      <c r="G34" s="353"/>
      <c r="H34" s="222">
        <f>SUM(H28:H33)</f>
        <v>2</v>
      </c>
      <c r="I34" s="354">
        <f>SUM(I28:J33)</f>
        <v>500000</v>
      </c>
      <c r="J34" s="355"/>
      <c r="K34" s="224">
        <f>SUM(K28:K33)</f>
        <v>500000</v>
      </c>
      <c r="L34" s="203"/>
    </row>
    <row r="35" spans="2:12" s="226" customFormat="1" ht="19.5" customHeight="1" thickBot="1">
      <c r="B35" s="227"/>
      <c r="C35" s="356" t="s">
        <v>460</v>
      </c>
      <c r="D35" s="357"/>
      <c r="E35" s="357"/>
      <c r="F35" s="357"/>
      <c r="G35" s="357"/>
      <c r="H35" s="228">
        <f>H26+H34</f>
        <v>280</v>
      </c>
      <c r="I35" s="358"/>
      <c r="J35" s="359"/>
      <c r="K35" s="229">
        <f>I26+K34</f>
        <v>22333023</v>
      </c>
      <c r="L35" s="230"/>
    </row>
    <row r="36" spans="2:12" ht="13.5" thickBot="1">
      <c r="B36" s="231"/>
      <c r="C36" s="232"/>
      <c r="D36" s="233"/>
      <c r="E36" s="233"/>
      <c r="F36" s="233"/>
      <c r="G36" s="233"/>
      <c r="H36" s="233"/>
      <c r="I36" s="233"/>
      <c r="J36" s="233"/>
      <c r="K36" s="233"/>
      <c r="L36" s="234"/>
    </row>
  </sheetData>
  <sheetProtection/>
  <mergeCells count="39">
    <mergeCell ref="C35:G35"/>
    <mergeCell ref="I35:J35"/>
    <mergeCell ref="C32:G32"/>
    <mergeCell ref="I32:J32"/>
    <mergeCell ref="C33:G33"/>
    <mergeCell ref="I33:J33"/>
    <mergeCell ref="C34:G34"/>
    <mergeCell ref="I34:J34"/>
    <mergeCell ref="C29:G29"/>
    <mergeCell ref="I29:J29"/>
    <mergeCell ref="C30:G30"/>
    <mergeCell ref="I30:J30"/>
    <mergeCell ref="C31:G31"/>
    <mergeCell ref="I31:J31"/>
    <mergeCell ref="C25:G25"/>
    <mergeCell ref="I25:J25"/>
    <mergeCell ref="C26:G26"/>
    <mergeCell ref="I26:J26"/>
    <mergeCell ref="C27:K27"/>
    <mergeCell ref="C28:G28"/>
    <mergeCell ref="I28:J28"/>
    <mergeCell ref="C22:G22"/>
    <mergeCell ref="I22:J22"/>
    <mergeCell ref="C23:G23"/>
    <mergeCell ref="I23:J23"/>
    <mergeCell ref="C24:G24"/>
    <mergeCell ref="I24:J24"/>
    <mergeCell ref="C19:G19"/>
    <mergeCell ref="I19:J19"/>
    <mergeCell ref="C20:G20"/>
    <mergeCell ref="I20:J20"/>
    <mergeCell ref="C21:G21"/>
    <mergeCell ref="I21:J21"/>
    <mergeCell ref="E4:K5"/>
    <mergeCell ref="C16:G17"/>
    <mergeCell ref="H16:H17"/>
    <mergeCell ref="I16:J17"/>
    <mergeCell ref="K16:K17"/>
    <mergeCell ref="C18:K18"/>
  </mergeCells>
  <printOptions horizontalCentered="1" verticalCentered="1"/>
  <pageMargins left="0.3937007874015748" right="0" top="0.3937007874015748" bottom="0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15"/>
  <sheetViews>
    <sheetView zoomScale="110" zoomScaleNormal="110" zoomScalePageLayoutView="0" workbookViewId="0" topLeftCell="A1">
      <selection activeCell="G7" sqref="G7"/>
    </sheetView>
  </sheetViews>
  <sheetFormatPr defaultColWidth="9.140625" defaultRowHeight="12.75"/>
  <cols>
    <col min="1" max="1" width="6.57421875" style="0" customWidth="1"/>
    <col min="2" max="2" width="3.00390625" style="0" customWidth="1"/>
    <col min="3" max="3" width="18.7109375" style="0" customWidth="1"/>
    <col min="4" max="10" width="15.7109375" style="0" customWidth="1"/>
    <col min="11" max="11" width="17.7109375" style="0" customWidth="1"/>
    <col min="12" max="12" width="0.5625" style="0" customWidth="1"/>
  </cols>
  <sheetData>
    <row r="1" spans="1:11" ht="30" customHeight="1">
      <c r="A1" s="366" t="s">
        <v>225</v>
      </c>
      <c r="B1" s="367"/>
      <c r="C1" s="367"/>
      <c r="D1" s="367"/>
      <c r="E1" s="367"/>
      <c r="F1" s="367"/>
      <c r="G1" s="367"/>
      <c r="H1" s="367"/>
      <c r="I1" s="367"/>
      <c r="J1" s="367"/>
      <c r="K1" s="368"/>
    </row>
    <row r="2" spans="1:11" ht="27">
      <c r="A2" s="369" t="s">
        <v>13</v>
      </c>
      <c r="B2" s="370"/>
      <c r="C2" s="371"/>
      <c r="D2" s="107" t="s">
        <v>126</v>
      </c>
      <c r="E2" s="107" t="s">
        <v>117</v>
      </c>
      <c r="F2" s="107" t="s">
        <v>118</v>
      </c>
      <c r="G2" s="107" t="s">
        <v>119</v>
      </c>
      <c r="H2" s="107" t="s">
        <v>120</v>
      </c>
      <c r="I2" s="108" t="s">
        <v>121</v>
      </c>
      <c r="J2" s="108" t="s">
        <v>122</v>
      </c>
      <c r="K2" s="365" t="s">
        <v>11</v>
      </c>
    </row>
    <row r="3" spans="1:11" ht="12.75">
      <c r="A3" s="360" t="s">
        <v>128</v>
      </c>
      <c r="B3" s="361"/>
      <c r="C3" s="362"/>
      <c r="D3" s="109" t="s">
        <v>127</v>
      </c>
      <c r="E3" s="109" t="s">
        <v>127</v>
      </c>
      <c r="F3" s="109" t="s">
        <v>127</v>
      </c>
      <c r="G3" s="109" t="s">
        <v>127</v>
      </c>
      <c r="H3" s="109" t="s">
        <v>127</v>
      </c>
      <c r="I3" s="109" t="s">
        <v>127</v>
      </c>
      <c r="J3" s="109" t="s">
        <v>127</v>
      </c>
      <c r="K3" s="365"/>
    </row>
    <row r="4" spans="1:12" ht="30" customHeight="1">
      <c r="A4" s="372" t="s">
        <v>129</v>
      </c>
      <c r="B4" s="111">
        <v>25.92593</v>
      </c>
      <c r="C4" s="104" t="s">
        <v>140</v>
      </c>
      <c r="D4" s="106">
        <v>765000</v>
      </c>
      <c r="E4" s="106">
        <v>177000</v>
      </c>
      <c r="F4" s="106">
        <v>285000</v>
      </c>
      <c r="G4" s="106">
        <v>98000</v>
      </c>
      <c r="H4" s="106">
        <v>446000</v>
      </c>
      <c r="I4" s="106">
        <v>211000</v>
      </c>
      <c r="J4" s="106">
        <v>618000</v>
      </c>
      <c r="K4" s="158">
        <f>SUM(D4:J4)</f>
        <v>2600000</v>
      </c>
      <c r="L4" s="156">
        <f>SUM(1-(L8+L10+L12))</f>
        <v>0.4642857142857143</v>
      </c>
    </row>
    <row r="5" spans="1:12" ht="24.75" customHeight="1">
      <c r="A5" s="372"/>
      <c r="B5" s="111"/>
      <c r="C5" s="104" t="s">
        <v>130</v>
      </c>
      <c r="D5" s="106"/>
      <c r="E5" s="106"/>
      <c r="F5" s="106"/>
      <c r="G5" s="106"/>
      <c r="H5" s="106"/>
      <c r="I5" s="106"/>
      <c r="J5" s="106"/>
      <c r="K5" s="158"/>
      <c r="L5" s="157"/>
    </row>
    <row r="6" spans="1:12" ht="24.75" customHeight="1">
      <c r="A6" s="372"/>
      <c r="B6" s="111">
        <v>7.4074069</v>
      </c>
      <c r="C6" s="104" t="s">
        <v>131</v>
      </c>
      <c r="D6" s="106"/>
      <c r="E6" s="106"/>
      <c r="F6" s="106"/>
      <c r="G6" s="106"/>
      <c r="H6" s="106"/>
      <c r="I6" s="106"/>
      <c r="J6" s="106"/>
      <c r="K6" s="158">
        <f>SUM(D6:J6)</f>
        <v>0</v>
      </c>
      <c r="L6" s="157"/>
    </row>
    <row r="7" spans="1:12" ht="24.75" customHeight="1">
      <c r="A7" s="372"/>
      <c r="B7" s="111"/>
      <c r="C7" s="104" t="s">
        <v>132</v>
      </c>
      <c r="D7" s="106"/>
      <c r="E7" s="106"/>
      <c r="F7" s="106"/>
      <c r="G7" s="106"/>
      <c r="H7" s="106"/>
      <c r="I7" s="106"/>
      <c r="J7" s="106"/>
      <c r="K7" s="158"/>
      <c r="L7" s="157"/>
    </row>
    <row r="8" spans="1:12" ht="30" customHeight="1">
      <c r="A8" s="372"/>
      <c r="B8" s="111">
        <v>55.55556</v>
      </c>
      <c r="C8" s="104" t="s">
        <v>133</v>
      </c>
      <c r="D8" s="106">
        <v>735000</v>
      </c>
      <c r="E8" s="106">
        <v>170000</v>
      </c>
      <c r="F8" s="106">
        <v>275000</v>
      </c>
      <c r="G8" s="106">
        <v>93500</v>
      </c>
      <c r="H8" s="106">
        <v>430000</v>
      </c>
      <c r="I8" s="106">
        <v>203000</v>
      </c>
      <c r="J8" s="106">
        <v>593500</v>
      </c>
      <c r="K8" s="158">
        <f>SUM(D8:J8)</f>
        <v>2500000</v>
      </c>
      <c r="L8" s="156">
        <f>SUM(K8/K15)</f>
        <v>0.44642857142857145</v>
      </c>
    </row>
    <row r="9" spans="1:12" ht="24.75" customHeight="1">
      <c r="A9" s="372"/>
      <c r="B9" s="111"/>
      <c r="C9" s="104" t="s">
        <v>134</v>
      </c>
      <c r="D9" s="106"/>
      <c r="E9" s="106"/>
      <c r="F9" s="106"/>
      <c r="G9" s="106"/>
      <c r="H9" s="106"/>
      <c r="I9" s="106"/>
      <c r="J9" s="106"/>
      <c r="K9" s="158"/>
      <c r="L9" s="157"/>
    </row>
    <row r="10" spans="1:12" ht="30" customHeight="1">
      <c r="A10" s="372"/>
      <c r="B10" s="111">
        <v>7.4074069</v>
      </c>
      <c r="C10" s="104" t="s">
        <v>135</v>
      </c>
      <c r="D10" s="106">
        <v>60000</v>
      </c>
      <c r="E10" s="106">
        <v>13000</v>
      </c>
      <c r="F10" s="106">
        <v>22000</v>
      </c>
      <c r="G10" s="106">
        <v>7500</v>
      </c>
      <c r="H10" s="106">
        <v>34000</v>
      </c>
      <c r="I10" s="106">
        <v>16000</v>
      </c>
      <c r="J10" s="106">
        <v>47500</v>
      </c>
      <c r="K10" s="158">
        <f>SUM(D10:J10)</f>
        <v>200000</v>
      </c>
      <c r="L10" s="156">
        <f>SUM(K10/K15)</f>
        <v>0.03571428571428571</v>
      </c>
    </row>
    <row r="11" spans="1:12" ht="24.75" customHeight="1">
      <c r="A11" s="372"/>
      <c r="B11" s="111"/>
      <c r="C11" s="104" t="s">
        <v>136</v>
      </c>
      <c r="D11" s="106"/>
      <c r="E11" s="106"/>
      <c r="F11" s="106"/>
      <c r="G11" s="106"/>
      <c r="H11" s="106"/>
      <c r="I11" s="106"/>
      <c r="J11" s="106"/>
      <c r="K11" s="158"/>
      <c r="L11" s="157"/>
    </row>
    <row r="12" spans="1:12" ht="30" customHeight="1">
      <c r="A12" s="372"/>
      <c r="B12" s="111">
        <v>3.705</v>
      </c>
      <c r="C12" s="104" t="s">
        <v>137</v>
      </c>
      <c r="D12" s="106">
        <v>90000</v>
      </c>
      <c r="E12" s="106">
        <v>20000</v>
      </c>
      <c r="F12" s="106">
        <v>33000</v>
      </c>
      <c r="G12" s="106">
        <v>11000</v>
      </c>
      <c r="H12" s="106">
        <v>50000</v>
      </c>
      <c r="I12" s="106">
        <v>25000</v>
      </c>
      <c r="J12" s="106">
        <v>71000</v>
      </c>
      <c r="K12" s="158">
        <f>SUM(D12:J12)</f>
        <v>300000</v>
      </c>
      <c r="L12" s="156">
        <f>SUM(K12/K15)</f>
        <v>0.05357142857142857</v>
      </c>
    </row>
    <row r="13" spans="1:12" ht="24.75" customHeight="1">
      <c r="A13" s="372"/>
      <c r="B13" s="111"/>
      <c r="C13" s="104" t="s">
        <v>138</v>
      </c>
      <c r="D13" s="106"/>
      <c r="E13" s="106"/>
      <c r="F13" s="106"/>
      <c r="G13" s="106"/>
      <c r="H13" s="106"/>
      <c r="I13" s="106"/>
      <c r="J13" s="106"/>
      <c r="K13" s="158"/>
      <c r="L13" s="105"/>
    </row>
    <row r="14" spans="1:12" ht="24.75" customHeight="1">
      <c r="A14" s="373"/>
      <c r="B14" s="112"/>
      <c r="C14" s="104" t="s">
        <v>139</v>
      </c>
      <c r="D14" s="106"/>
      <c r="E14" s="106"/>
      <c r="F14" s="106"/>
      <c r="G14" s="106"/>
      <c r="H14" s="106"/>
      <c r="I14" s="106"/>
      <c r="J14" s="106"/>
      <c r="K14" s="158"/>
      <c r="L14" s="105"/>
    </row>
    <row r="15" spans="1:12" ht="34.5" customHeight="1" thickBot="1">
      <c r="A15" s="363" t="s">
        <v>11</v>
      </c>
      <c r="B15" s="364"/>
      <c r="C15" s="364"/>
      <c r="D15" s="159">
        <f aca="true" t="shared" si="0" ref="D15:L15">SUM(D4:D14)</f>
        <v>1650000</v>
      </c>
      <c r="E15" s="159">
        <f t="shared" si="0"/>
        <v>380000</v>
      </c>
      <c r="F15" s="159">
        <f t="shared" si="0"/>
        <v>615000</v>
      </c>
      <c r="G15" s="159">
        <f t="shared" si="0"/>
        <v>210000</v>
      </c>
      <c r="H15" s="159">
        <f t="shared" si="0"/>
        <v>960000</v>
      </c>
      <c r="I15" s="159">
        <f t="shared" si="0"/>
        <v>455000</v>
      </c>
      <c r="J15" s="159">
        <f t="shared" si="0"/>
        <v>1330000</v>
      </c>
      <c r="K15" s="160">
        <f t="shared" si="0"/>
        <v>5600000</v>
      </c>
      <c r="L15" s="161">
        <f t="shared" si="0"/>
        <v>1</v>
      </c>
    </row>
  </sheetData>
  <sheetProtection/>
  <mergeCells count="6">
    <mergeCell ref="A3:C3"/>
    <mergeCell ref="A15:C15"/>
    <mergeCell ref="K2:K3"/>
    <mergeCell ref="A1:K1"/>
    <mergeCell ref="A2:C2"/>
    <mergeCell ref="A4:A14"/>
  </mergeCells>
  <printOptions horizontalCentered="1"/>
  <pageMargins left="0.3937007874015748" right="0.1968503937007874" top="0.7874015748031497" bottom="0.1968503937007874" header="0.31496062992125984" footer="0.31496062992125984"/>
  <pageSetup fitToHeight="1" fitToWidth="1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34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5.57421875" style="29" customWidth="1"/>
    <col min="2" max="2" width="11.7109375" style="40" customWidth="1"/>
    <col min="3" max="3" width="35.00390625" style="29" customWidth="1"/>
    <col min="4" max="4" width="9.140625" style="40" customWidth="1"/>
    <col min="5" max="5" width="7.7109375" style="40" customWidth="1"/>
    <col min="6" max="6" width="12.7109375" style="41" customWidth="1"/>
    <col min="7" max="7" width="19.8515625" style="29" customWidth="1"/>
    <col min="8" max="8" width="10.140625" style="30" bestFit="1" customWidth="1"/>
    <col min="9" max="16384" width="9.140625" style="29" customWidth="1"/>
  </cols>
  <sheetData>
    <row r="1" spans="1:7" ht="24" customHeight="1">
      <c r="A1" s="380" t="s">
        <v>171</v>
      </c>
      <c r="B1" s="380"/>
      <c r="C1" s="380"/>
      <c r="D1" s="380"/>
      <c r="E1" s="380"/>
      <c r="F1" s="380"/>
      <c r="G1" s="380"/>
    </row>
    <row r="2" ht="24.75" customHeight="1"/>
    <row r="3" spans="1:7" ht="24.75" customHeight="1">
      <c r="A3" s="31" t="s">
        <v>23</v>
      </c>
      <c r="B3" s="31" t="s">
        <v>24</v>
      </c>
      <c r="C3" s="32" t="s">
        <v>25</v>
      </c>
      <c r="D3" s="31" t="s">
        <v>26</v>
      </c>
      <c r="E3" s="31" t="s">
        <v>27</v>
      </c>
      <c r="F3" s="42" t="s">
        <v>28</v>
      </c>
      <c r="G3" s="33" t="s">
        <v>29</v>
      </c>
    </row>
    <row r="4" spans="1:7" ht="24.75" customHeight="1">
      <c r="A4" s="31"/>
      <c r="B4" s="2" t="s">
        <v>76</v>
      </c>
      <c r="C4" s="115"/>
      <c r="D4" s="31"/>
      <c r="E4" s="31">
        <v>0</v>
      </c>
      <c r="F4" s="43">
        <v>0</v>
      </c>
      <c r="G4" s="3"/>
    </row>
    <row r="5" spans="1:7" ht="24.75" customHeight="1">
      <c r="A5" s="98"/>
      <c r="B5" s="102"/>
      <c r="C5" s="3"/>
      <c r="D5" s="31"/>
      <c r="E5" s="31"/>
      <c r="F5" s="43"/>
      <c r="G5" s="3"/>
    </row>
    <row r="6" spans="1:8" ht="24.75" customHeight="1">
      <c r="A6" s="374" t="s">
        <v>32</v>
      </c>
      <c r="B6" s="375"/>
      <c r="C6" s="376"/>
      <c r="D6" s="44">
        <f>SUM(D4:D4)</f>
        <v>0</v>
      </c>
      <c r="E6" s="44">
        <f>SUM(E4:E5)</f>
        <v>0</v>
      </c>
      <c r="F6" s="45">
        <f>SUM(F4:F5)</f>
        <v>0</v>
      </c>
      <c r="G6" s="34"/>
      <c r="H6" s="35"/>
    </row>
    <row r="7" spans="1:7" ht="24.75" customHeight="1">
      <c r="A7" s="31"/>
      <c r="B7" s="36" t="s">
        <v>31</v>
      </c>
      <c r="C7" s="79"/>
      <c r="D7" s="36"/>
      <c r="E7" s="36"/>
      <c r="F7" s="46"/>
      <c r="G7" s="37"/>
    </row>
    <row r="8" spans="1:7" ht="24.75" customHeight="1">
      <c r="A8" s="98"/>
      <c r="B8" s="99"/>
      <c r="C8" s="100"/>
      <c r="D8" s="36"/>
      <c r="E8" s="36"/>
      <c r="F8" s="46"/>
      <c r="G8" s="117"/>
    </row>
    <row r="9" spans="1:7" ht="24.75" customHeight="1">
      <c r="A9" s="374" t="s">
        <v>32</v>
      </c>
      <c r="B9" s="375"/>
      <c r="C9" s="376"/>
      <c r="D9" s="44">
        <f>SUM(D7:D7)</f>
        <v>0</v>
      </c>
      <c r="E9" s="44">
        <f>SUM(E7:E8)</f>
        <v>0</v>
      </c>
      <c r="F9" s="45">
        <f>SUM(F7:F8)</f>
        <v>0</v>
      </c>
      <c r="G9" s="34"/>
    </row>
    <row r="10" spans="1:7" ht="24.75" customHeight="1">
      <c r="A10" s="31">
        <v>1</v>
      </c>
      <c r="B10" s="36" t="s">
        <v>33</v>
      </c>
      <c r="C10" s="103"/>
      <c r="D10" s="36"/>
      <c r="E10" s="36"/>
      <c r="F10" s="43"/>
      <c r="G10" s="3"/>
    </row>
    <row r="11" spans="1:7" ht="24.75" customHeight="1">
      <c r="A11" s="98"/>
      <c r="B11" s="99"/>
      <c r="C11" s="100"/>
      <c r="D11" s="36"/>
      <c r="E11" s="36"/>
      <c r="F11" s="43"/>
      <c r="G11" s="113"/>
    </row>
    <row r="12" spans="1:7" ht="24.75" customHeight="1">
      <c r="A12" s="374" t="s">
        <v>32</v>
      </c>
      <c r="B12" s="375"/>
      <c r="C12" s="376"/>
      <c r="D12" s="44">
        <f>SUM(D10:D10)</f>
        <v>0</v>
      </c>
      <c r="E12" s="44">
        <f>SUM(E10:E11)</f>
        <v>0</v>
      </c>
      <c r="F12" s="45">
        <f>SUM(F10:F11)</f>
        <v>0</v>
      </c>
      <c r="G12" s="34"/>
    </row>
    <row r="13" spans="1:7" ht="24.75" customHeight="1">
      <c r="A13" s="31">
        <v>1</v>
      </c>
      <c r="B13" s="36" t="s">
        <v>109</v>
      </c>
      <c r="C13" s="79"/>
      <c r="D13" s="36"/>
      <c r="E13" s="36"/>
      <c r="F13" s="43"/>
      <c r="G13" s="3"/>
    </row>
    <row r="14" spans="1:7" ht="24.75" customHeight="1">
      <c r="A14" s="98"/>
      <c r="B14" s="99"/>
      <c r="C14" s="100"/>
      <c r="D14" s="36"/>
      <c r="E14" s="36"/>
      <c r="F14" s="43"/>
      <c r="G14" s="3"/>
    </row>
    <row r="15" spans="1:7" ht="24.75" customHeight="1">
      <c r="A15" s="374" t="s">
        <v>32</v>
      </c>
      <c r="B15" s="375"/>
      <c r="C15" s="376"/>
      <c r="D15" s="44">
        <f>SUM(D13:D13)</f>
        <v>0</v>
      </c>
      <c r="E15" s="44">
        <f>SUM(E13:E14)</f>
        <v>0</v>
      </c>
      <c r="F15" s="89">
        <f>SUM(F13:F14)</f>
        <v>0</v>
      </c>
      <c r="G15" s="34"/>
    </row>
    <row r="16" spans="1:7" ht="19.5" customHeight="1">
      <c r="A16" s="31">
        <v>1</v>
      </c>
      <c r="B16" s="126" t="s">
        <v>34</v>
      </c>
      <c r="C16" s="176" t="s">
        <v>204</v>
      </c>
      <c r="D16" s="36"/>
      <c r="E16" s="36">
        <v>1</v>
      </c>
      <c r="F16" s="177">
        <v>18000</v>
      </c>
      <c r="G16" s="178" t="s">
        <v>316</v>
      </c>
    </row>
    <row r="17" spans="1:7" ht="19.5" customHeight="1">
      <c r="A17" s="98">
        <v>2</v>
      </c>
      <c r="B17" s="99"/>
      <c r="C17" s="176" t="s">
        <v>203</v>
      </c>
      <c r="D17" s="36"/>
      <c r="E17" s="36">
        <v>1</v>
      </c>
      <c r="F17" s="177">
        <v>18000</v>
      </c>
      <c r="G17" s="178" t="s">
        <v>316</v>
      </c>
    </row>
    <row r="18" spans="1:7" ht="19.5" customHeight="1">
      <c r="A18" s="98">
        <v>3</v>
      </c>
      <c r="B18" s="99"/>
      <c r="C18" s="176" t="s">
        <v>154</v>
      </c>
      <c r="D18" s="36"/>
      <c r="E18" s="36">
        <v>1</v>
      </c>
      <c r="F18" s="177">
        <v>18000</v>
      </c>
      <c r="G18" s="178" t="s">
        <v>316</v>
      </c>
    </row>
    <row r="19" spans="1:7" ht="19.5" customHeight="1">
      <c r="A19" s="98">
        <v>4</v>
      </c>
      <c r="B19" s="99"/>
      <c r="C19" s="176" t="s">
        <v>19</v>
      </c>
      <c r="D19" s="36"/>
      <c r="E19" s="36">
        <v>1</v>
      </c>
      <c r="F19" s="177">
        <v>18000</v>
      </c>
      <c r="G19" s="178" t="s">
        <v>316</v>
      </c>
    </row>
    <row r="20" spans="1:7" ht="19.5" customHeight="1">
      <c r="A20" s="98">
        <v>5</v>
      </c>
      <c r="B20" s="99"/>
      <c r="C20" s="176" t="s">
        <v>70</v>
      </c>
      <c r="D20" s="36"/>
      <c r="E20" s="36">
        <v>1</v>
      </c>
      <c r="F20" s="177">
        <v>18000</v>
      </c>
      <c r="G20" s="178" t="s">
        <v>316</v>
      </c>
    </row>
    <row r="21" spans="1:7" ht="19.5" customHeight="1">
      <c r="A21" s="98">
        <v>6</v>
      </c>
      <c r="B21" s="99"/>
      <c r="C21" s="176" t="s">
        <v>155</v>
      </c>
      <c r="D21" s="36"/>
      <c r="E21" s="36">
        <v>1</v>
      </c>
      <c r="F21" s="177">
        <v>19000</v>
      </c>
      <c r="G21" s="178" t="s">
        <v>316</v>
      </c>
    </row>
    <row r="22" spans="1:7" ht="19.5" customHeight="1">
      <c r="A22" s="98">
        <v>7</v>
      </c>
      <c r="B22" s="99"/>
      <c r="C22" s="176" t="s">
        <v>71</v>
      </c>
      <c r="D22" s="36"/>
      <c r="E22" s="36">
        <v>1</v>
      </c>
      <c r="F22" s="177">
        <v>19000</v>
      </c>
      <c r="G22" s="178" t="s">
        <v>316</v>
      </c>
    </row>
    <row r="23" spans="1:7" ht="19.5" customHeight="1">
      <c r="A23" s="98">
        <v>8</v>
      </c>
      <c r="B23" s="99"/>
      <c r="C23" s="176" t="s">
        <v>208</v>
      </c>
      <c r="D23" s="36"/>
      <c r="E23" s="36">
        <v>1</v>
      </c>
      <c r="F23" s="177">
        <v>18000</v>
      </c>
      <c r="G23" s="178" t="s">
        <v>316</v>
      </c>
    </row>
    <row r="24" spans="1:7" ht="19.5" customHeight="1">
      <c r="A24" s="98">
        <v>9</v>
      </c>
      <c r="B24" s="99"/>
      <c r="C24" s="176" t="s">
        <v>314</v>
      </c>
      <c r="D24" s="36"/>
      <c r="E24" s="36">
        <v>1</v>
      </c>
      <c r="F24" s="177">
        <v>18000</v>
      </c>
      <c r="G24" s="178" t="s">
        <v>316</v>
      </c>
    </row>
    <row r="25" spans="1:7" ht="19.5" customHeight="1">
      <c r="A25" s="98">
        <v>10</v>
      </c>
      <c r="B25" s="99"/>
      <c r="C25" s="176" t="s">
        <v>313</v>
      </c>
      <c r="D25" s="36"/>
      <c r="E25" s="36">
        <v>1</v>
      </c>
      <c r="F25" s="177">
        <v>18000</v>
      </c>
      <c r="G25" s="178" t="s">
        <v>316</v>
      </c>
    </row>
    <row r="26" spans="1:7" ht="19.5" customHeight="1">
      <c r="A26" s="98">
        <v>11</v>
      </c>
      <c r="B26" s="99"/>
      <c r="C26" s="176" t="s">
        <v>315</v>
      </c>
      <c r="D26" s="36"/>
      <c r="E26" s="36">
        <v>1</v>
      </c>
      <c r="F26" s="177">
        <v>18000</v>
      </c>
      <c r="G26" s="178" t="s">
        <v>316</v>
      </c>
    </row>
    <row r="27" spans="1:7" ht="24.75" customHeight="1">
      <c r="A27" s="374" t="s">
        <v>32</v>
      </c>
      <c r="B27" s="375"/>
      <c r="C27" s="376"/>
      <c r="D27" s="44">
        <f>SUM(D16:D16)</f>
        <v>0</v>
      </c>
      <c r="E27" s="180">
        <f>SUM(E16:E26)</f>
        <v>11</v>
      </c>
      <c r="F27" s="179">
        <f>SUM(F16:F26)</f>
        <v>200000</v>
      </c>
      <c r="G27" s="34"/>
    </row>
    <row r="28" spans="1:7" ht="24.75" customHeight="1">
      <c r="A28" s="38"/>
      <c r="B28" s="4" t="s">
        <v>35</v>
      </c>
      <c r="C28" s="5"/>
      <c r="D28" s="47"/>
      <c r="E28" s="47"/>
      <c r="F28" s="48"/>
      <c r="G28" s="119"/>
    </row>
    <row r="29" spans="1:7" ht="24.75" customHeight="1">
      <c r="A29" s="116"/>
      <c r="B29" s="114"/>
      <c r="C29" s="118"/>
      <c r="D29" s="47"/>
      <c r="E29" s="47"/>
      <c r="F29" s="48"/>
      <c r="G29" s="113"/>
    </row>
    <row r="30" spans="1:7" ht="24.75" customHeight="1">
      <c r="A30" s="374" t="s">
        <v>32</v>
      </c>
      <c r="B30" s="375"/>
      <c r="C30" s="376"/>
      <c r="D30" s="44">
        <f>SUM(D28:D28)</f>
        <v>0</v>
      </c>
      <c r="E30" s="44">
        <f>SUM(E28:E29)</f>
        <v>0</v>
      </c>
      <c r="F30" s="45">
        <f>SUM(F28:F29)</f>
        <v>0</v>
      </c>
      <c r="G30" s="34"/>
    </row>
    <row r="31" spans="1:7" ht="24.75" customHeight="1">
      <c r="A31" s="31">
        <v>3</v>
      </c>
      <c r="B31" s="36" t="s">
        <v>36</v>
      </c>
      <c r="C31" s="3"/>
      <c r="D31" s="36"/>
      <c r="E31" s="36">
        <v>0</v>
      </c>
      <c r="F31" s="46">
        <v>0</v>
      </c>
      <c r="G31" s="123"/>
    </row>
    <row r="32" spans="1:7" ht="24.75" customHeight="1">
      <c r="A32" s="98"/>
      <c r="B32" s="99"/>
      <c r="C32" s="101"/>
      <c r="D32" s="36"/>
      <c r="E32" s="36"/>
      <c r="F32" s="46"/>
      <c r="G32" s="3"/>
    </row>
    <row r="33" spans="1:7" ht="24.75" customHeight="1">
      <c r="A33" s="374" t="s">
        <v>32</v>
      </c>
      <c r="B33" s="375"/>
      <c r="C33" s="376"/>
      <c r="D33" s="44"/>
      <c r="E33" s="44">
        <f>SUM(E31:E32)</f>
        <v>0</v>
      </c>
      <c r="F33" s="89">
        <f>SUM(F31:F32)</f>
        <v>0</v>
      </c>
      <c r="G33" s="34"/>
    </row>
    <row r="34" spans="1:7" ht="24.75" customHeight="1">
      <c r="A34" s="377" t="s">
        <v>37</v>
      </c>
      <c r="B34" s="378"/>
      <c r="C34" s="379"/>
      <c r="D34" s="49"/>
      <c r="E34" s="181">
        <f>SUM(E33+E30+E27+E15+E12+E9+E6)</f>
        <v>11</v>
      </c>
      <c r="F34" s="182">
        <f>SUM(F33+F30+F27+F15+F12+F9+F6)</f>
        <v>200000</v>
      </c>
      <c r="G34" s="39"/>
    </row>
  </sheetData>
  <sheetProtection/>
  <mergeCells count="9">
    <mergeCell ref="A30:C30"/>
    <mergeCell ref="A33:C33"/>
    <mergeCell ref="A34:C34"/>
    <mergeCell ref="A1:G1"/>
    <mergeCell ref="A6:C6"/>
    <mergeCell ref="A9:C9"/>
    <mergeCell ref="A12:C12"/>
    <mergeCell ref="A15:C15"/>
    <mergeCell ref="A27:C27"/>
  </mergeCells>
  <printOptions horizontalCentered="1"/>
  <pageMargins left="0.3937007874015748" right="0.1968503937007874" top="0.5905511811023623" bottom="0" header="0.31496062992125984" footer="0.31496062992125984"/>
  <pageSetup fitToHeight="1" fitToWidth="1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96"/>
  <sheetViews>
    <sheetView view="pageBreakPreview" zoomScale="120" zoomScaleSheetLayoutView="120" zoomScalePageLayoutView="0" workbookViewId="0" topLeftCell="A1">
      <pane xSplit="1" ySplit="5" topLeftCell="C8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96" sqref="G96:H96"/>
    </sheetView>
  </sheetViews>
  <sheetFormatPr defaultColWidth="9.140625" defaultRowHeight="12.75"/>
  <cols>
    <col min="1" max="1" width="8.140625" style="29" customWidth="1"/>
    <col min="2" max="2" width="16.28125" style="29" customWidth="1"/>
    <col min="3" max="3" width="16.7109375" style="29" customWidth="1"/>
    <col min="4" max="4" width="18.7109375" style="29" customWidth="1"/>
    <col min="5" max="5" width="13.00390625" style="29" customWidth="1"/>
    <col min="6" max="7" width="9.140625" style="29" customWidth="1"/>
    <col min="8" max="8" width="16.7109375" style="29" customWidth="1"/>
    <col min="9" max="9" width="45.7109375" style="29" customWidth="1"/>
    <col min="10" max="16384" width="9.140625" style="29" customWidth="1"/>
  </cols>
  <sheetData>
    <row r="1" spans="1:9" ht="12.75" customHeight="1">
      <c r="A1" s="381" t="s">
        <v>178</v>
      </c>
      <c r="B1" s="381"/>
      <c r="C1" s="381"/>
      <c r="D1" s="381"/>
      <c r="E1" s="381"/>
      <c r="F1" s="381"/>
      <c r="G1" s="381"/>
      <c r="H1" s="381"/>
      <c r="I1" s="381"/>
    </row>
    <row r="2" spans="1:9" ht="23.25" customHeight="1">
      <c r="A2" s="381"/>
      <c r="B2" s="381"/>
      <c r="C2" s="381"/>
      <c r="D2" s="381"/>
      <c r="E2" s="381"/>
      <c r="F2" s="381"/>
      <c r="G2" s="381"/>
      <c r="H2" s="381"/>
      <c r="I2" s="381"/>
    </row>
    <row r="3" spans="1:9" ht="24.75" customHeight="1">
      <c r="A3" s="241" t="s">
        <v>46</v>
      </c>
      <c r="B3" s="242"/>
      <c r="C3" s="242"/>
      <c r="D3" s="242"/>
      <c r="E3" s="242"/>
      <c r="F3" s="242"/>
      <c r="G3" s="242"/>
      <c r="H3" s="242" t="s">
        <v>47</v>
      </c>
      <c r="I3" s="242" t="s">
        <v>48</v>
      </c>
    </row>
    <row r="4" spans="1:9" ht="24.75" customHeight="1">
      <c r="A4" s="235" t="s">
        <v>12</v>
      </c>
      <c r="B4" s="235" t="s">
        <v>13</v>
      </c>
      <c r="C4" s="235" t="s">
        <v>49</v>
      </c>
      <c r="D4" s="235" t="s">
        <v>50</v>
      </c>
      <c r="E4" s="235" t="s">
        <v>51</v>
      </c>
      <c r="F4" s="388" t="s">
        <v>52</v>
      </c>
      <c r="G4" s="389"/>
      <c r="H4" s="394" t="s">
        <v>83</v>
      </c>
      <c r="I4" s="382" t="s">
        <v>53</v>
      </c>
    </row>
    <row r="5" spans="1:9" ht="24.75" customHeight="1">
      <c r="A5" s="236"/>
      <c r="B5" s="236"/>
      <c r="C5" s="236"/>
      <c r="D5" s="236"/>
      <c r="E5" s="236"/>
      <c r="F5" s="240" t="s">
        <v>54</v>
      </c>
      <c r="G5" s="240" t="s">
        <v>50</v>
      </c>
      <c r="H5" s="395"/>
      <c r="I5" s="383"/>
    </row>
    <row r="6" spans="1:9" ht="20.25" customHeight="1">
      <c r="A6" s="243">
        <v>1</v>
      </c>
      <c r="B6" s="244" t="s">
        <v>1</v>
      </c>
      <c r="C6" s="257" t="s">
        <v>59</v>
      </c>
      <c r="D6" s="292"/>
      <c r="E6" s="238" t="s">
        <v>39</v>
      </c>
      <c r="F6" s="269">
        <v>824</v>
      </c>
      <c r="G6" s="269"/>
      <c r="H6" s="262">
        <v>165000</v>
      </c>
      <c r="I6" s="263" t="s">
        <v>215</v>
      </c>
    </row>
    <row r="7" spans="1:9" ht="20.25" customHeight="1">
      <c r="A7" s="243">
        <v>2</v>
      </c>
      <c r="B7" s="244" t="s">
        <v>86</v>
      </c>
      <c r="C7" s="257" t="s">
        <v>58</v>
      </c>
      <c r="D7" s="292"/>
      <c r="E7" s="238" t="s">
        <v>38</v>
      </c>
      <c r="F7" s="47">
        <v>113</v>
      </c>
      <c r="G7" s="47"/>
      <c r="H7" s="396">
        <v>320000</v>
      </c>
      <c r="I7" s="283" t="s">
        <v>309</v>
      </c>
    </row>
    <row r="8" spans="1:9" ht="20.25" customHeight="1">
      <c r="A8" s="243">
        <v>3</v>
      </c>
      <c r="B8" s="244" t="s">
        <v>86</v>
      </c>
      <c r="C8" s="257" t="s">
        <v>166</v>
      </c>
      <c r="D8" s="292"/>
      <c r="E8" s="238" t="s">
        <v>38</v>
      </c>
      <c r="F8" s="47">
        <v>242</v>
      </c>
      <c r="G8" s="47"/>
      <c r="H8" s="397"/>
      <c r="I8" s="265" t="s">
        <v>30</v>
      </c>
    </row>
    <row r="9" spans="1:9" ht="20.25" customHeight="1">
      <c r="A9" s="243">
        <v>4</v>
      </c>
      <c r="B9" s="244" t="s">
        <v>86</v>
      </c>
      <c r="C9" s="257" t="s">
        <v>100</v>
      </c>
      <c r="D9" s="292"/>
      <c r="E9" s="238" t="s">
        <v>38</v>
      </c>
      <c r="F9" s="47">
        <v>241</v>
      </c>
      <c r="G9" s="47"/>
      <c r="H9" s="264">
        <v>900000</v>
      </c>
      <c r="I9" s="268" t="s">
        <v>310</v>
      </c>
    </row>
    <row r="10" spans="1:9" ht="20.25" customHeight="1">
      <c r="A10" s="243">
        <v>5</v>
      </c>
      <c r="B10" s="244" t="s">
        <v>86</v>
      </c>
      <c r="C10" s="257" t="s">
        <v>91</v>
      </c>
      <c r="D10" s="292"/>
      <c r="E10" s="238" t="s">
        <v>38</v>
      </c>
      <c r="F10" s="47">
        <v>1109</v>
      </c>
      <c r="G10" s="47"/>
      <c r="H10" s="264">
        <v>400000</v>
      </c>
      <c r="I10" s="268" t="s">
        <v>311</v>
      </c>
    </row>
    <row r="11" spans="1:9" ht="20.25" customHeight="1">
      <c r="A11" s="243">
        <v>6</v>
      </c>
      <c r="B11" s="244" t="s">
        <v>86</v>
      </c>
      <c r="C11" s="257" t="s">
        <v>115</v>
      </c>
      <c r="D11" s="292"/>
      <c r="E11" s="238" t="s">
        <v>39</v>
      </c>
      <c r="F11" s="47">
        <v>156</v>
      </c>
      <c r="G11" s="47"/>
      <c r="H11" s="264">
        <v>481873</v>
      </c>
      <c r="I11" s="283" t="s">
        <v>312</v>
      </c>
    </row>
    <row r="12" spans="1:9" ht="20.25" customHeight="1">
      <c r="A12" s="243">
        <v>7</v>
      </c>
      <c r="B12" s="244" t="s">
        <v>86</v>
      </c>
      <c r="C12" s="257" t="s">
        <v>222</v>
      </c>
      <c r="D12" s="292"/>
      <c r="E12" s="238" t="s">
        <v>38</v>
      </c>
      <c r="F12" s="47">
        <v>181</v>
      </c>
      <c r="G12" s="47"/>
      <c r="H12" s="264">
        <v>350000</v>
      </c>
      <c r="I12" s="280" t="s">
        <v>143</v>
      </c>
    </row>
    <row r="13" spans="1:9" ht="20.25" customHeight="1">
      <c r="A13" s="243">
        <v>8</v>
      </c>
      <c r="B13" s="244" t="s">
        <v>86</v>
      </c>
      <c r="C13" s="257" t="s">
        <v>61</v>
      </c>
      <c r="D13" s="292"/>
      <c r="E13" s="238" t="s">
        <v>38</v>
      </c>
      <c r="F13" s="47">
        <v>442</v>
      </c>
      <c r="G13" s="47"/>
      <c r="H13" s="264">
        <v>130000</v>
      </c>
      <c r="I13" s="268" t="s">
        <v>217</v>
      </c>
    </row>
    <row r="14" spans="1:9" ht="20.25" customHeight="1">
      <c r="A14" s="243">
        <v>9</v>
      </c>
      <c r="B14" s="244" t="s">
        <v>86</v>
      </c>
      <c r="C14" s="257" t="s">
        <v>104</v>
      </c>
      <c r="D14" s="292"/>
      <c r="E14" s="238" t="s">
        <v>38</v>
      </c>
      <c r="F14" s="47">
        <v>312</v>
      </c>
      <c r="G14" s="47"/>
      <c r="H14" s="264">
        <v>100000</v>
      </c>
      <c r="I14" s="268" t="s">
        <v>181</v>
      </c>
    </row>
    <row r="15" spans="1:9" ht="20.25" customHeight="1">
      <c r="A15" s="243">
        <v>10</v>
      </c>
      <c r="B15" s="244" t="s">
        <v>86</v>
      </c>
      <c r="C15" s="257" t="s">
        <v>102</v>
      </c>
      <c r="D15" s="292"/>
      <c r="E15" s="238" t="s">
        <v>38</v>
      </c>
      <c r="F15" s="47">
        <v>407</v>
      </c>
      <c r="G15" s="47"/>
      <c r="H15" s="264">
        <v>90000</v>
      </c>
      <c r="I15" s="281" t="s">
        <v>30</v>
      </c>
    </row>
    <row r="16" spans="1:9" ht="20.25" customHeight="1">
      <c r="A16" s="243">
        <v>11</v>
      </c>
      <c r="B16" s="244" t="s">
        <v>86</v>
      </c>
      <c r="C16" s="257" t="s">
        <v>62</v>
      </c>
      <c r="D16" s="237"/>
      <c r="E16" s="238" t="s">
        <v>39</v>
      </c>
      <c r="F16" s="270">
        <v>247</v>
      </c>
      <c r="G16" s="270"/>
      <c r="H16" s="266">
        <v>100000</v>
      </c>
      <c r="I16" s="267" t="s">
        <v>142</v>
      </c>
    </row>
    <row r="17" spans="1:9" ht="20.25" customHeight="1">
      <c r="A17" s="243">
        <v>12</v>
      </c>
      <c r="B17" s="244" t="s">
        <v>86</v>
      </c>
      <c r="C17" s="257" t="s">
        <v>15</v>
      </c>
      <c r="D17" s="237" t="s">
        <v>218</v>
      </c>
      <c r="E17" s="238" t="s">
        <v>39</v>
      </c>
      <c r="F17" s="47">
        <v>419</v>
      </c>
      <c r="G17" s="47"/>
      <c r="H17" s="264">
        <v>50000</v>
      </c>
      <c r="I17" s="283" t="s">
        <v>150</v>
      </c>
    </row>
    <row r="18" spans="1:9" ht="20.25" customHeight="1">
      <c r="A18" s="243">
        <v>13</v>
      </c>
      <c r="B18" s="244" t="s">
        <v>86</v>
      </c>
      <c r="C18" s="257" t="s">
        <v>84</v>
      </c>
      <c r="D18" s="237"/>
      <c r="E18" s="238" t="s">
        <v>39</v>
      </c>
      <c r="F18" s="47">
        <v>440</v>
      </c>
      <c r="G18" s="47"/>
      <c r="H18" s="264">
        <v>50000</v>
      </c>
      <c r="I18" s="268" t="s">
        <v>219</v>
      </c>
    </row>
    <row r="19" spans="1:9" ht="20.25" customHeight="1">
      <c r="A19" s="243">
        <v>14</v>
      </c>
      <c r="B19" s="244" t="s">
        <v>86</v>
      </c>
      <c r="C19" s="257" t="s">
        <v>14</v>
      </c>
      <c r="D19" s="253"/>
      <c r="E19" s="238" t="s">
        <v>38</v>
      </c>
      <c r="F19" s="47"/>
      <c r="G19" s="47"/>
      <c r="H19" s="264">
        <v>100000</v>
      </c>
      <c r="I19" s="263" t="s">
        <v>144</v>
      </c>
    </row>
    <row r="20" spans="1:9" ht="20.25" customHeight="1">
      <c r="A20" s="243">
        <v>15</v>
      </c>
      <c r="B20" s="244" t="s">
        <v>86</v>
      </c>
      <c r="C20" s="257" t="s">
        <v>92</v>
      </c>
      <c r="D20" s="237"/>
      <c r="E20" s="238" t="s">
        <v>39</v>
      </c>
      <c r="F20" s="47">
        <v>209</v>
      </c>
      <c r="G20" s="47"/>
      <c r="H20" s="264">
        <v>50000</v>
      </c>
      <c r="I20" s="265" t="s">
        <v>141</v>
      </c>
    </row>
    <row r="21" spans="1:9" ht="20.25" customHeight="1">
      <c r="A21" s="243">
        <v>16</v>
      </c>
      <c r="B21" s="244" t="s">
        <v>86</v>
      </c>
      <c r="C21" s="257" t="s">
        <v>146</v>
      </c>
      <c r="D21" s="237" t="s">
        <v>220</v>
      </c>
      <c r="E21" s="238" t="s">
        <v>39</v>
      </c>
      <c r="F21" s="47">
        <v>355</v>
      </c>
      <c r="G21" s="47">
        <v>108</v>
      </c>
      <c r="H21" s="264">
        <v>50000</v>
      </c>
      <c r="I21" s="268" t="s">
        <v>219</v>
      </c>
    </row>
    <row r="22" spans="1:9" ht="20.25" customHeight="1">
      <c r="A22" s="243">
        <v>17</v>
      </c>
      <c r="B22" s="244" t="s">
        <v>86</v>
      </c>
      <c r="C22" s="257" t="s">
        <v>105</v>
      </c>
      <c r="D22" s="237"/>
      <c r="E22" s="238" t="s">
        <v>39</v>
      </c>
      <c r="F22" s="47">
        <v>144</v>
      </c>
      <c r="G22" s="47"/>
      <c r="H22" s="264">
        <v>100000</v>
      </c>
      <c r="I22" s="283" t="s">
        <v>221</v>
      </c>
    </row>
    <row r="23" spans="1:9" ht="20.25" customHeight="1">
      <c r="A23" s="243">
        <v>18</v>
      </c>
      <c r="B23" s="244" t="s">
        <v>86</v>
      </c>
      <c r="C23" s="257" t="s">
        <v>103</v>
      </c>
      <c r="D23" s="237"/>
      <c r="E23" s="238" t="s">
        <v>38</v>
      </c>
      <c r="F23" s="47"/>
      <c r="G23" s="47"/>
      <c r="H23" s="264">
        <v>150000</v>
      </c>
      <c r="I23" s="283" t="s">
        <v>216</v>
      </c>
    </row>
    <row r="24" spans="1:9" ht="20.25" customHeight="1">
      <c r="A24" s="243">
        <v>19</v>
      </c>
      <c r="B24" s="244" t="s">
        <v>86</v>
      </c>
      <c r="C24" s="257" t="s">
        <v>223</v>
      </c>
      <c r="D24" s="237"/>
      <c r="E24" s="238" t="s">
        <v>38</v>
      </c>
      <c r="F24" s="47"/>
      <c r="G24" s="47"/>
      <c r="H24" s="264">
        <v>120000</v>
      </c>
      <c r="I24" s="283" t="s">
        <v>181</v>
      </c>
    </row>
    <row r="25" spans="1:9" ht="20.25" customHeight="1">
      <c r="A25" s="243">
        <v>20</v>
      </c>
      <c r="B25" s="244" t="s">
        <v>86</v>
      </c>
      <c r="C25" s="257" t="s">
        <v>145</v>
      </c>
      <c r="D25" s="292"/>
      <c r="E25" s="238" t="s">
        <v>38</v>
      </c>
      <c r="F25" s="47">
        <v>528</v>
      </c>
      <c r="G25" s="47"/>
      <c r="H25" s="285">
        <v>30000</v>
      </c>
      <c r="I25" s="268" t="s">
        <v>168</v>
      </c>
    </row>
    <row r="26" spans="1:9" ht="20.25" customHeight="1">
      <c r="A26" s="243">
        <v>21</v>
      </c>
      <c r="B26" s="244" t="s">
        <v>86</v>
      </c>
      <c r="C26" s="257" t="s">
        <v>327</v>
      </c>
      <c r="D26" s="292"/>
      <c r="E26" s="238" t="s">
        <v>38</v>
      </c>
      <c r="F26" s="47"/>
      <c r="G26" s="47"/>
      <c r="H26" s="285">
        <v>30000</v>
      </c>
      <c r="I26" s="268" t="s">
        <v>167</v>
      </c>
    </row>
    <row r="27" spans="1:9" ht="20.25" customHeight="1">
      <c r="A27" s="243"/>
      <c r="B27" s="244" t="s">
        <v>86</v>
      </c>
      <c r="C27" s="291" t="s">
        <v>90</v>
      </c>
      <c r="D27" s="292"/>
      <c r="E27" s="238"/>
      <c r="F27" s="47"/>
      <c r="G27" s="47"/>
      <c r="H27" s="289"/>
      <c r="I27" s="268" t="s">
        <v>328</v>
      </c>
    </row>
    <row r="28" spans="1:9" ht="20.25" customHeight="1">
      <c r="A28" s="255">
        <v>21</v>
      </c>
      <c r="B28" s="384" t="s">
        <v>9</v>
      </c>
      <c r="C28" s="385"/>
      <c r="D28" s="385"/>
      <c r="E28" s="386"/>
      <c r="F28" s="246"/>
      <c r="G28" s="247"/>
      <c r="H28" s="276">
        <v>3766873</v>
      </c>
      <c r="I28" s="247"/>
    </row>
    <row r="29" spans="1:9" ht="34.5" customHeight="1">
      <c r="A29" s="245">
        <v>1</v>
      </c>
      <c r="B29" s="244" t="s">
        <v>2</v>
      </c>
      <c r="C29" s="295" t="s">
        <v>238</v>
      </c>
      <c r="D29" s="237"/>
      <c r="E29" s="238" t="s">
        <v>39</v>
      </c>
      <c r="F29" s="47">
        <v>993</v>
      </c>
      <c r="G29" s="238"/>
      <c r="H29" s="264">
        <v>247899</v>
      </c>
      <c r="I29" s="304" t="s">
        <v>239</v>
      </c>
    </row>
    <row r="30" spans="1:9" ht="20.25" customHeight="1">
      <c r="A30" s="245">
        <v>2</v>
      </c>
      <c r="B30" s="245" t="s">
        <v>30</v>
      </c>
      <c r="C30" s="295" t="s">
        <v>236</v>
      </c>
      <c r="D30" s="237"/>
      <c r="E30" s="238" t="s">
        <v>38</v>
      </c>
      <c r="F30" s="271"/>
      <c r="G30" s="239"/>
      <c r="H30" s="302">
        <v>60000</v>
      </c>
      <c r="I30" s="268" t="s">
        <v>306</v>
      </c>
    </row>
    <row r="31" spans="1:9" ht="20.25" customHeight="1">
      <c r="A31" s="245">
        <v>3</v>
      </c>
      <c r="B31" s="245" t="s">
        <v>30</v>
      </c>
      <c r="C31" s="295" t="s">
        <v>242</v>
      </c>
      <c r="D31" s="287"/>
      <c r="E31" s="238" t="s">
        <v>38</v>
      </c>
      <c r="F31" s="284">
        <v>280</v>
      </c>
      <c r="G31" s="288"/>
      <c r="H31" s="302">
        <v>160000</v>
      </c>
      <c r="I31" s="268" t="s">
        <v>307</v>
      </c>
    </row>
    <row r="32" spans="1:9" ht="20.25" customHeight="1">
      <c r="A32" s="245">
        <v>4</v>
      </c>
      <c r="B32" s="245" t="s">
        <v>30</v>
      </c>
      <c r="C32" s="295" t="s">
        <v>237</v>
      </c>
      <c r="D32" s="237"/>
      <c r="E32" s="238" t="s">
        <v>39</v>
      </c>
      <c r="F32" s="47"/>
      <c r="G32" s="238"/>
      <c r="H32" s="303">
        <v>60000</v>
      </c>
      <c r="I32" s="280" t="s">
        <v>150</v>
      </c>
    </row>
    <row r="33" spans="1:9" ht="22.5" customHeight="1">
      <c r="A33" s="245">
        <v>5</v>
      </c>
      <c r="B33" s="245" t="s">
        <v>30</v>
      </c>
      <c r="C33" s="295" t="s">
        <v>240</v>
      </c>
      <c r="D33" s="237"/>
      <c r="E33" s="238" t="s">
        <v>39</v>
      </c>
      <c r="F33" s="47">
        <v>103</v>
      </c>
      <c r="G33" s="238"/>
      <c r="H33" s="402">
        <v>220000</v>
      </c>
      <c r="I33" s="265" t="s">
        <v>147</v>
      </c>
    </row>
    <row r="34" spans="1:9" ht="20.25" customHeight="1">
      <c r="A34" s="245">
        <v>6</v>
      </c>
      <c r="B34" s="245" t="s">
        <v>30</v>
      </c>
      <c r="C34" s="295" t="s">
        <v>241</v>
      </c>
      <c r="D34" s="237"/>
      <c r="E34" s="238" t="s">
        <v>39</v>
      </c>
      <c r="F34" s="271"/>
      <c r="G34" s="239"/>
      <c r="H34" s="403"/>
      <c r="I34" s="268" t="s">
        <v>461</v>
      </c>
    </row>
    <row r="35" spans="1:9" ht="20.25" customHeight="1">
      <c r="A35" s="255">
        <v>6</v>
      </c>
      <c r="B35" s="384" t="s">
        <v>9</v>
      </c>
      <c r="C35" s="385"/>
      <c r="D35" s="385"/>
      <c r="E35" s="386"/>
      <c r="F35" s="246"/>
      <c r="G35" s="247"/>
      <c r="H35" s="276">
        <v>747899</v>
      </c>
      <c r="I35" s="298"/>
    </row>
    <row r="36" spans="1:9" ht="20.25" customHeight="1">
      <c r="A36" s="254">
        <v>1</v>
      </c>
      <c r="B36" s="244" t="s">
        <v>55</v>
      </c>
      <c r="C36" s="257" t="s">
        <v>125</v>
      </c>
      <c r="D36" s="237"/>
      <c r="E36" s="238" t="s">
        <v>39</v>
      </c>
      <c r="F36" s="47">
        <v>479</v>
      </c>
      <c r="G36" s="238"/>
      <c r="H36" s="264">
        <v>316000</v>
      </c>
      <c r="I36" s="268" t="s">
        <v>181</v>
      </c>
    </row>
    <row r="37" spans="1:9" ht="20.25" customHeight="1">
      <c r="A37" s="254">
        <v>2</v>
      </c>
      <c r="B37" s="244"/>
      <c r="C37" s="237" t="s">
        <v>64</v>
      </c>
      <c r="D37" s="237" t="s">
        <v>180</v>
      </c>
      <c r="E37" s="238" t="s">
        <v>38</v>
      </c>
      <c r="F37" s="47">
        <v>243</v>
      </c>
      <c r="G37" s="239"/>
      <c r="H37" s="264">
        <v>300000</v>
      </c>
      <c r="I37" s="281" t="s">
        <v>181</v>
      </c>
    </row>
    <row r="38" spans="1:9" ht="20.25" customHeight="1">
      <c r="A38" s="254">
        <v>3</v>
      </c>
      <c r="B38" s="245" t="s">
        <v>30</v>
      </c>
      <c r="C38" s="257" t="s">
        <v>182</v>
      </c>
      <c r="D38" s="237"/>
      <c r="E38" s="238" t="s">
        <v>39</v>
      </c>
      <c r="F38" s="47">
        <v>198</v>
      </c>
      <c r="G38" s="239"/>
      <c r="H38" s="264">
        <v>95000</v>
      </c>
      <c r="I38" s="268" t="s">
        <v>183</v>
      </c>
    </row>
    <row r="39" spans="1:9" ht="20.25" customHeight="1">
      <c r="A39" s="254">
        <v>4</v>
      </c>
      <c r="B39" s="245" t="s">
        <v>30</v>
      </c>
      <c r="C39" s="257" t="s">
        <v>185</v>
      </c>
      <c r="D39" s="237"/>
      <c r="E39" s="238" t="s">
        <v>39</v>
      </c>
      <c r="F39" s="47">
        <v>231</v>
      </c>
      <c r="G39" s="238"/>
      <c r="H39" s="264">
        <v>106000</v>
      </c>
      <c r="I39" s="286" t="s">
        <v>183</v>
      </c>
    </row>
    <row r="40" spans="1:9" ht="20.25" customHeight="1">
      <c r="A40" s="254">
        <v>5</v>
      </c>
      <c r="B40" s="245"/>
      <c r="C40" s="237" t="s">
        <v>184</v>
      </c>
      <c r="D40" s="237"/>
      <c r="E40" s="238" t="s">
        <v>39</v>
      </c>
      <c r="F40" s="47">
        <v>95</v>
      </c>
      <c r="G40" s="239"/>
      <c r="H40" s="264">
        <v>116000</v>
      </c>
      <c r="I40" s="265" t="s">
        <v>150</v>
      </c>
    </row>
    <row r="41" spans="1:9" ht="20.25" customHeight="1">
      <c r="A41" s="254">
        <v>6</v>
      </c>
      <c r="B41" s="245" t="s">
        <v>30</v>
      </c>
      <c r="C41" s="237" t="s">
        <v>186</v>
      </c>
      <c r="D41" s="237"/>
      <c r="E41" s="238" t="s">
        <v>39</v>
      </c>
      <c r="F41" s="47">
        <v>174</v>
      </c>
      <c r="G41" s="239"/>
      <c r="H41" s="264">
        <v>200000</v>
      </c>
      <c r="I41" s="268" t="s">
        <v>150</v>
      </c>
    </row>
    <row r="42" spans="1:9" ht="20.25" customHeight="1">
      <c r="A42" s="254">
        <v>7</v>
      </c>
      <c r="B42" s="245" t="s">
        <v>30</v>
      </c>
      <c r="C42" s="257" t="s">
        <v>187</v>
      </c>
      <c r="D42" s="237"/>
      <c r="E42" s="238" t="s">
        <v>38</v>
      </c>
      <c r="F42" s="47">
        <v>34</v>
      </c>
      <c r="G42" s="238"/>
      <c r="H42" s="264">
        <v>103000</v>
      </c>
      <c r="I42" s="268" t="s">
        <v>150</v>
      </c>
    </row>
    <row r="43" spans="1:9" ht="20.25" customHeight="1">
      <c r="A43" s="254">
        <v>8</v>
      </c>
      <c r="B43" s="245" t="s">
        <v>30</v>
      </c>
      <c r="C43" s="237" t="s">
        <v>96</v>
      </c>
      <c r="D43" s="237"/>
      <c r="E43" s="238" t="s">
        <v>39</v>
      </c>
      <c r="F43" s="47">
        <v>176</v>
      </c>
      <c r="G43" s="238"/>
      <c r="H43" s="264">
        <v>150000</v>
      </c>
      <c r="I43" s="283" t="s">
        <v>183</v>
      </c>
    </row>
    <row r="44" spans="1:9" ht="20.25" customHeight="1">
      <c r="A44" s="254">
        <v>9</v>
      </c>
      <c r="B44" s="245" t="s">
        <v>30</v>
      </c>
      <c r="C44" s="237" t="s">
        <v>65</v>
      </c>
      <c r="D44" s="237"/>
      <c r="E44" s="238" t="s">
        <v>39</v>
      </c>
      <c r="F44" s="47">
        <v>186</v>
      </c>
      <c r="G44" s="238"/>
      <c r="H44" s="264">
        <v>105285</v>
      </c>
      <c r="I44" s="283" t="s">
        <v>183</v>
      </c>
    </row>
    <row r="45" spans="1:9" ht="20.25" customHeight="1">
      <c r="A45" s="255">
        <v>9</v>
      </c>
      <c r="B45" s="384" t="s">
        <v>9</v>
      </c>
      <c r="C45" s="385"/>
      <c r="D45" s="385"/>
      <c r="E45" s="386"/>
      <c r="F45" s="246"/>
      <c r="G45" s="247"/>
      <c r="H45" s="276">
        <v>1491285</v>
      </c>
      <c r="I45" s="247"/>
    </row>
    <row r="46" spans="1:9" ht="20.25" customHeight="1">
      <c r="A46" s="245">
        <v>1</v>
      </c>
      <c r="B46" s="244" t="s">
        <v>56</v>
      </c>
      <c r="C46" s="237" t="s">
        <v>174</v>
      </c>
      <c r="D46" s="237"/>
      <c r="E46" s="238" t="s">
        <v>39</v>
      </c>
      <c r="F46" s="239">
        <v>163</v>
      </c>
      <c r="G46" s="238"/>
      <c r="H46" s="278">
        <v>120000</v>
      </c>
      <c r="I46" s="272" t="s">
        <v>149</v>
      </c>
    </row>
    <row r="47" spans="1:9" ht="20.25" customHeight="1">
      <c r="A47" s="245">
        <v>2</v>
      </c>
      <c r="B47" s="277"/>
      <c r="C47" s="237" t="s">
        <v>175</v>
      </c>
      <c r="D47" s="237"/>
      <c r="E47" s="238" t="s">
        <v>39</v>
      </c>
      <c r="F47" s="239">
        <v>71</v>
      </c>
      <c r="G47" s="238"/>
      <c r="H47" s="398">
        <v>150000</v>
      </c>
      <c r="I47" s="272" t="s">
        <v>179</v>
      </c>
    </row>
    <row r="48" spans="1:9" ht="20.25" customHeight="1">
      <c r="A48" s="245">
        <v>3</v>
      </c>
      <c r="B48" s="277"/>
      <c r="C48" s="237" t="s">
        <v>176</v>
      </c>
      <c r="D48" s="237" t="s">
        <v>177</v>
      </c>
      <c r="E48" s="238" t="s">
        <v>39</v>
      </c>
      <c r="F48" s="239">
        <v>325</v>
      </c>
      <c r="G48" s="238"/>
      <c r="H48" s="399"/>
      <c r="I48" s="290" t="s">
        <v>149</v>
      </c>
    </row>
    <row r="49" spans="1:9" ht="20.25" customHeight="1">
      <c r="A49" s="245">
        <v>4</v>
      </c>
      <c r="B49" s="277"/>
      <c r="C49" s="237" t="s">
        <v>107</v>
      </c>
      <c r="D49" s="237"/>
      <c r="E49" s="238" t="s">
        <v>38</v>
      </c>
      <c r="F49" s="239"/>
      <c r="G49" s="238"/>
      <c r="H49" s="279">
        <v>34437</v>
      </c>
      <c r="I49" s="290" t="s">
        <v>462</v>
      </c>
    </row>
    <row r="50" spans="1:9" ht="20.25" customHeight="1">
      <c r="A50" s="255">
        <v>4</v>
      </c>
      <c r="B50" s="384" t="s">
        <v>9</v>
      </c>
      <c r="C50" s="385"/>
      <c r="D50" s="385"/>
      <c r="E50" s="386"/>
      <c r="F50" s="246"/>
      <c r="G50" s="247"/>
      <c r="H50" s="260">
        <v>304437</v>
      </c>
      <c r="I50" s="247"/>
    </row>
    <row r="51" spans="1:9" ht="24" customHeight="1">
      <c r="A51" s="245">
        <v>1</v>
      </c>
      <c r="B51" s="244" t="s">
        <v>5</v>
      </c>
      <c r="C51" s="237" t="s">
        <v>154</v>
      </c>
      <c r="D51" s="237"/>
      <c r="E51" s="238" t="s">
        <v>39</v>
      </c>
      <c r="F51" s="47"/>
      <c r="G51" s="238"/>
      <c r="H51" s="264">
        <v>75000</v>
      </c>
      <c r="I51" s="273" t="s">
        <v>338</v>
      </c>
    </row>
    <row r="52" spans="1:9" ht="20.25" customHeight="1">
      <c r="A52" s="245">
        <v>2</v>
      </c>
      <c r="B52" s="244"/>
      <c r="C52" s="305" t="s">
        <v>151</v>
      </c>
      <c r="D52" s="237"/>
      <c r="E52" s="238" t="s">
        <v>38</v>
      </c>
      <c r="F52" s="271"/>
      <c r="G52" s="238"/>
      <c r="H52" s="264">
        <v>100000</v>
      </c>
      <c r="I52" s="263" t="s">
        <v>309</v>
      </c>
    </row>
    <row r="53" spans="1:9" ht="20.25" customHeight="1">
      <c r="A53" s="245">
        <v>3</v>
      </c>
      <c r="B53" s="245" t="s">
        <v>30</v>
      </c>
      <c r="C53" s="305" t="s">
        <v>19</v>
      </c>
      <c r="D53" s="292"/>
      <c r="E53" s="238" t="s">
        <v>39</v>
      </c>
      <c r="F53" s="271"/>
      <c r="G53" s="238"/>
      <c r="H53" s="264">
        <v>80000</v>
      </c>
      <c r="I53" s="268" t="s">
        <v>340</v>
      </c>
    </row>
    <row r="54" spans="1:9" ht="20.25" customHeight="1">
      <c r="A54" s="245">
        <v>4</v>
      </c>
      <c r="B54" s="245" t="s">
        <v>30</v>
      </c>
      <c r="C54" s="305" t="s">
        <v>323</v>
      </c>
      <c r="D54" s="292"/>
      <c r="E54" s="238" t="s">
        <v>39</v>
      </c>
      <c r="F54" s="271"/>
      <c r="G54" s="238"/>
      <c r="H54" s="264">
        <v>75000</v>
      </c>
      <c r="I54" s="268" t="s">
        <v>341</v>
      </c>
    </row>
    <row r="55" spans="1:9" ht="20.25" customHeight="1">
      <c r="A55" s="245">
        <v>5</v>
      </c>
      <c r="B55" s="245" t="s">
        <v>30</v>
      </c>
      <c r="C55" s="305" t="s">
        <v>152</v>
      </c>
      <c r="D55" s="237"/>
      <c r="E55" s="238" t="s">
        <v>39</v>
      </c>
      <c r="F55" s="47"/>
      <c r="G55" s="238"/>
      <c r="H55" s="264">
        <v>80000</v>
      </c>
      <c r="I55" s="268" t="s">
        <v>341</v>
      </c>
    </row>
    <row r="56" spans="1:9" ht="25.5" customHeight="1">
      <c r="A56" s="245">
        <v>6</v>
      </c>
      <c r="B56" s="245" t="s">
        <v>30</v>
      </c>
      <c r="C56" s="274" t="s">
        <v>322</v>
      </c>
      <c r="D56" s="292"/>
      <c r="E56" s="238" t="s">
        <v>39</v>
      </c>
      <c r="F56" s="271"/>
      <c r="G56" s="238"/>
      <c r="H56" s="264">
        <v>90000</v>
      </c>
      <c r="I56" s="268" t="s">
        <v>342</v>
      </c>
    </row>
    <row r="57" spans="1:9" ht="20.25" customHeight="1">
      <c r="A57" s="245">
        <v>7</v>
      </c>
      <c r="B57" s="245" t="s">
        <v>30</v>
      </c>
      <c r="C57" s="237" t="s">
        <v>320</v>
      </c>
      <c r="D57" s="237"/>
      <c r="E57" s="238" t="s">
        <v>39</v>
      </c>
      <c r="F57" s="47"/>
      <c r="G57" s="238"/>
      <c r="H57" s="264">
        <v>75000</v>
      </c>
      <c r="I57" s="268" t="s">
        <v>339</v>
      </c>
    </row>
    <row r="58" spans="1:9" ht="20.25" customHeight="1">
      <c r="A58" s="245">
        <v>8</v>
      </c>
      <c r="B58" s="245" t="s">
        <v>30</v>
      </c>
      <c r="C58" s="237" t="s">
        <v>153</v>
      </c>
      <c r="D58" s="237"/>
      <c r="E58" s="238" t="s">
        <v>39</v>
      </c>
      <c r="F58" s="47"/>
      <c r="G58" s="238"/>
      <c r="H58" s="264">
        <v>75000</v>
      </c>
      <c r="I58" s="268" t="s">
        <v>339</v>
      </c>
    </row>
    <row r="59" spans="1:9" ht="20.25" customHeight="1">
      <c r="A59" s="245">
        <v>9</v>
      </c>
      <c r="B59" s="245" t="s">
        <v>30</v>
      </c>
      <c r="C59" s="237" t="s">
        <v>319</v>
      </c>
      <c r="D59" s="292"/>
      <c r="E59" s="238" t="s">
        <v>39</v>
      </c>
      <c r="F59" s="47"/>
      <c r="G59" s="238"/>
      <c r="H59" s="264">
        <v>75000</v>
      </c>
      <c r="I59" s="281" t="s">
        <v>339</v>
      </c>
    </row>
    <row r="60" spans="1:9" ht="19.5" customHeight="1">
      <c r="A60" s="245">
        <v>10</v>
      </c>
      <c r="B60" s="245" t="s">
        <v>30</v>
      </c>
      <c r="C60" s="275" t="s">
        <v>202</v>
      </c>
      <c r="D60" s="237"/>
      <c r="E60" s="238" t="s">
        <v>39</v>
      </c>
      <c r="F60" s="47"/>
      <c r="G60" s="238"/>
      <c r="H60" s="264">
        <v>70000</v>
      </c>
      <c r="I60" s="268" t="s">
        <v>343</v>
      </c>
    </row>
    <row r="61" spans="1:9" ht="19.5" customHeight="1">
      <c r="A61" s="245">
        <v>11</v>
      </c>
      <c r="B61" s="245"/>
      <c r="C61" s="237" t="s">
        <v>72</v>
      </c>
      <c r="D61" s="237"/>
      <c r="E61" s="238" t="s">
        <v>38</v>
      </c>
      <c r="F61" s="47"/>
      <c r="G61" s="238"/>
      <c r="H61" s="264">
        <v>80000</v>
      </c>
      <c r="I61" s="268" t="s">
        <v>344</v>
      </c>
    </row>
    <row r="62" spans="1:9" ht="19.5" customHeight="1">
      <c r="A62" s="245">
        <v>12</v>
      </c>
      <c r="B62" s="245"/>
      <c r="C62" s="305" t="s">
        <v>94</v>
      </c>
      <c r="D62" s="237"/>
      <c r="E62" s="238" t="s">
        <v>38</v>
      </c>
      <c r="F62" s="47"/>
      <c r="G62" s="238"/>
      <c r="H62" s="264">
        <v>90000</v>
      </c>
      <c r="I62" s="268" t="s">
        <v>339</v>
      </c>
    </row>
    <row r="63" spans="1:9" ht="19.5" customHeight="1">
      <c r="A63" s="245">
        <v>13</v>
      </c>
      <c r="B63" s="245"/>
      <c r="C63" s="305" t="s">
        <v>321</v>
      </c>
      <c r="D63" s="237"/>
      <c r="E63" s="238" t="s">
        <v>38</v>
      </c>
      <c r="F63" s="47"/>
      <c r="G63" s="238"/>
      <c r="H63" s="264">
        <v>100000</v>
      </c>
      <c r="I63" s="268" t="s">
        <v>345</v>
      </c>
    </row>
    <row r="64" spans="1:9" ht="19.5" customHeight="1">
      <c r="A64" s="245">
        <v>14</v>
      </c>
      <c r="B64" s="245"/>
      <c r="C64" s="237" t="s">
        <v>214</v>
      </c>
      <c r="D64" s="237"/>
      <c r="E64" s="238" t="s">
        <v>38</v>
      </c>
      <c r="F64" s="47"/>
      <c r="G64" s="238"/>
      <c r="H64" s="264">
        <v>220000</v>
      </c>
      <c r="I64" s="263" t="s">
        <v>346</v>
      </c>
    </row>
    <row r="65" spans="1:9" ht="19.5" customHeight="1">
      <c r="A65" s="245">
        <v>15</v>
      </c>
      <c r="B65" s="245"/>
      <c r="C65" s="237" t="s">
        <v>318</v>
      </c>
      <c r="D65" s="237"/>
      <c r="E65" s="238" t="s">
        <v>38</v>
      </c>
      <c r="F65" s="47"/>
      <c r="G65" s="238"/>
      <c r="H65" s="264">
        <v>75000</v>
      </c>
      <c r="I65" s="268" t="s">
        <v>338</v>
      </c>
    </row>
    <row r="66" spans="1:9" ht="19.5" customHeight="1">
      <c r="A66" s="245">
        <v>16</v>
      </c>
      <c r="B66" s="245"/>
      <c r="C66" s="305" t="s">
        <v>165</v>
      </c>
      <c r="D66" s="237"/>
      <c r="E66" s="238" t="s">
        <v>39</v>
      </c>
      <c r="F66" s="47"/>
      <c r="G66" s="238"/>
      <c r="H66" s="264">
        <v>91427</v>
      </c>
      <c r="I66" s="268" t="s">
        <v>347</v>
      </c>
    </row>
    <row r="67" spans="1:9" ht="20.25" customHeight="1">
      <c r="A67" s="245">
        <v>17</v>
      </c>
      <c r="B67" s="245" t="s">
        <v>30</v>
      </c>
      <c r="C67" s="237" t="s">
        <v>156</v>
      </c>
      <c r="D67" s="292"/>
      <c r="E67" s="238" t="s">
        <v>38</v>
      </c>
      <c r="F67" s="47"/>
      <c r="G67" s="238"/>
      <c r="H67" s="264">
        <v>150000</v>
      </c>
      <c r="I67" s="283" t="s">
        <v>337</v>
      </c>
    </row>
    <row r="68" spans="1:9" ht="20.25" customHeight="1">
      <c r="A68" s="255">
        <v>17</v>
      </c>
      <c r="B68" s="384" t="s">
        <v>9</v>
      </c>
      <c r="C68" s="385"/>
      <c r="D68" s="385"/>
      <c r="E68" s="386"/>
      <c r="F68" s="246"/>
      <c r="G68" s="247"/>
      <c r="H68" s="276">
        <v>1601427</v>
      </c>
      <c r="I68" s="247"/>
    </row>
    <row r="69" spans="1:9" ht="20.25" customHeight="1">
      <c r="A69" s="245">
        <v>1</v>
      </c>
      <c r="B69" s="244" t="s">
        <v>6</v>
      </c>
      <c r="C69" s="257" t="s">
        <v>159</v>
      </c>
      <c r="D69" s="292"/>
      <c r="E69" s="238" t="s">
        <v>39</v>
      </c>
      <c r="F69" s="47">
        <v>213</v>
      </c>
      <c r="G69" s="238"/>
      <c r="H69" s="264">
        <v>147000</v>
      </c>
      <c r="I69" s="283" t="s">
        <v>243</v>
      </c>
    </row>
    <row r="70" spans="1:9" ht="20.25" customHeight="1">
      <c r="A70" s="245">
        <v>2</v>
      </c>
      <c r="B70" s="245" t="s">
        <v>30</v>
      </c>
      <c r="C70" s="257" t="s">
        <v>158</v>
      </c>
      <c r="D70" s="292"/>
      <c r="E70" s="238" t="s">
        <v>39</v>
      </c>
      <c r="F70" s="47">
        <v>89</v>
      </c>
      <c r="G70" s="238"/>
      <c r="H70" s="264">
        <v>68500</v>
      </c>
      <c r="I70" s="268" t="s">
        <v>150</v>
      </c>
    </row>
    <row r="71" spans="1:9" ht="20.25" customHeight="1">
      <c r="A71" s="245">
        <v>3</v>
      </c>
      <c r="B71" s="245" t="s">
        <v>30</v>
      </c>
      <c r="C71" s="257" t="s">
        <v>211</v>
      </c>
      <c r="D71" s="292"/>
      <c r="E71" s="238" t="s">
        <v>39</v>
      </c>
      <c r="F71" s="47">
        <v>205</v>
      </c>
      <c r="G71" s="238"/>
      <c r="H71" s="264">
        <v>130000</v>
      </c>
      <c r="I71" s="268" t="s">
        <v>181</v>
      </c>
    </row>
    <row r="72" spans="1:9" ht="20.25" customHeight="1">
      <c r="A72" s="245">
        <v>4</v>
      </c>
      <c r="B72" s="245" t="s">
        <v>30</v>
      </c>
      <c r="C72" s="257" t="s">
        <v>317</v>
      </c>
      <c r="D72" s="292"/>
      <c r="E72" s="238" t="s">
        <v>38</v>
      </c>
      <c r="F72" s="47">
        <v>201</v>
      </c>
      <c r="G72" s="238"/>
      <c r="H72" s="264">
        <v>617342</v>
      </c>
      <c r="I72" s="268" t="s">
        <v>212</v>
      </c>
    </row>
    <row r="73" spans="1:9" ht="20.25" customHeight="1">
      <c r="A73" s="255">
        <v>4</v>
      </c>
      <c r="B73" s="384" t="s">
        <v>9</v>
      </c>
      <c r="C73" s="385"/>
      <c r="D73" s="385"/>
      <c r="E73" s="386"/>
      <c r="F73" s="246"/>
      <c r="G73" s="247"/>
      <c r="H73" s="276">
        <v>962842</v>
      </c>
      <c r="I73" s="247"/>
    </row>
    <row r="74" spans="1:9" ht="24" customHeight="1">
      <c r="A74" s="245">
        <v>1</v>
      </c>
      <c r="B74" s="244" t="s">
        <v>7</v>
      </c>
      <c r="C74" s="295" t="s">
        <v>264</v>
      </c>
      <c r="D74" s="292"/>
      <c r="E74" s="238" t="s">
        <v>39</v>
      </c>
      <c r="F74" s="47">
        <v>1103</v>
      </c>
      <c r="G74" s="47"/>
      <c r="H74" s="296">
        <v>300000</v>
      </c>
      <c r="I74" s="301" t="s">
        <v>463</v>
      </c>
    </row>
    <row r="75" spans="1:9" ht="20.25" customHeight="1">
      <c r="A75" s="245">
        <v>2</v>
      </c>
      <c r="B75" s="245" t="s">
        <v>30</v>
      </c>
      <c r="C75" s="295" t="s">
        <v>265</v>
      </c>
      <c r="D75" s="292"/>
      <c r="E75" s="238" t="s">
        <v>39</v>
      </c>
      <c r="F75" s="47">
        <v>124</v>
      </c>
      <c r="G75" s="47"/>
      <c r="H75" s="296">
        <v>150000</v>
      </c>
      <c r="I75" s="297" t="s">
        <v>266</v>
      </c>
    </row>
    <row r="76" spans="1:9" ht="20.25" customHeight="1">
      <c r="A76" s="245">
        <v>3</v>
      </c>
      <c r="B76" s="245" t="s">
        <v>30</v>
      </c>
      <c r="C76" s="295" t="s">
        <v>248</v>
      </c>
      <c r="D76" s="292"/>
      <c r="E76" s="238" t="s">
        <v>39</v>
      </c>
      <c r="F76" s="47"/>
      <c r="G76" s="47"/>
      <c r="H76" s="296">
        <v>150000</v>
      </c>
      <c r="I76" s="297" t="s">
        <v>249</v>
      </c>
    </row>
    <row r="77" spans="1:9" ht="20.25" customHeight="1">
      <c r="A77" s="245">
        <v>4</v>
      </c>
      <c r="B77" s="245" t="s">
        <v>30</v>
      </c>
      <c r="C77" s="295" t="s">
        <v>262</v>
      </c>
      <c r="D77" s="292"/>
      <c r="E77" s="238" t="s">
        <v>38</v>
      </c>
      <c r="F77" s="47">
        <v>799</v>
      </c>
      <c r="G77" s="47"/>
      <c r="H77" s="400">
        <v>200000</v>
      </c>
      <c r="I77" s="297" t="s">
        <v>261</v>
      </c>
    </row>
    <row r="78" spans="1:9" ht="20.25" customHeight="1">
      <c r="A78" s="245">
        <v>5</v>
      </c>
      <c r="B78" s="245" t="s">
        <v>30</v>
      </c>
      <c r="C78" s="295" t="s">
        <v>260</v>
      </c>
      <c r="D78" s="294"/>
      <c r="E78" s="238" t="s">
        <v>38</v>
      </c>
      <c r="F78" s="47">
        <v>272</v>
      </c>
      <c r="G78" s="47">
        <v>36</v>
      </c>
      <c r="H78" s="401"/>
      <c r="I78" s="297" t="s">
        <v>261</v>
      </c>
    </row>
    <row r="79" spans="1:9" ht="20.25" customHeight="1">
      <c r="A79" s="245">
        <v>6</v>
      </c>
      <c r="B79" s="245" t="s">
        <v>30</v>
      </c>
      <c r="C79" s="295" t="s">
        <v>252</v>
      </c>
      <c r="D79" s="292"/>
      <c r="E79" s="238" t="s">
        <v>38</v>
      </c>
      <c r="F79" s="47">
        <v>471</v>
      </c>
      <c r="G79" s="47"/>
      <c r="H79" s="296">
        <v>200000</v>
      </c>
      <c r="I79" s="297" t="s">
        <v>464</v>
      </c>
    </row>
    <row r="80" spans="1:9" ht="20.25" customHeight="1">
      <c r="A80" s="245">
        <v>7</v>
      </c>
      <c r="B80" s="245" t="s">
        <v>30</v>
      </c>
      <c r="C80" s="295" t="s">
        <v>250</v>
      </c>
      <c r="D80" s="292"/>
      <c r="E80" s="238" t="s">
        <v>39</v>
      </c>
      <c r="F80" s="47">
        <v>310</v>
      </c>
      <c r="G80" s="47"/>
      <c r="H80" s="296">
        <v>130000</v>
      </c>
      <c r="I80" s="297" t="s">
        <v>249</v>
      </c>
    </row>
    <row r="81" spans="1:9" ht="20.25" customHeight="1">
      <c r="A81" s="245">
        <v>8</v>
      </c>
      <c r="B81" s="245" t="s">
        <v>30</v>
      </c>
      <c r="C81" s="295" t="s">
        <v>251</v>
      </c>
      <c r="D81" s="292"/>
      <c r="E81" s="238" t="s">
        <v>39</v>
      </c>
      <c r="F81" s="47">
        <v>564</v>
      </c>
      <c r="G81" s="47"/>
      <c r="H81" s="296">
        <v>200000</v>
      </c>
      <c r="I81" s="297" t="s">
        <v>249</v>
      </c>
    </row>
    <row r="82" spans="1:9" ht="20.25" customHeight="1">
      <c r="A82" s="245">
        <v>9</v>
      </c>
      <c r="B82" s="245" t="s">
        <v>30</v>
      </c>
      <c r="C82" s="295" t="s">
        <v>267</v>
      </c>
      <c r="D82" s="292"/>
      <c r="E82" s="238" t="s">
        <v>39</v>
      </c>
      <c r="F82" s="47">
        <v>155</v>
      </c>
      <c r="G82" s="47">
        <v>15</v>
      </c>
      <c r="H82" s="296">
        <v>100000</v>
      </c>
      <c r="I82" s="297" t="s">
        <v>266</v>
      </c>
    </row>
    <row r="83" spans="1:9" ht="20.25" customHeight="1">
      <c r="A83" s="245">
        <v>10</v>
      </c>
      <c r="B83" s="245" t="s">
        <v>30</v>
      </c>
      <c r="C83" s="295" t="s">
        <v>270</v>
      </c>
      <c r="D83" s="292"/>
      <c r="E83" s="238" t="s">
        <v>39</v>
      </c>
      <c r="F83" s="47">
        <v>310</v>
      </c>
      <c r="G83" s="47"/>
      <c r="H83" s="296">
        <v>250000</v>
      </c>
      <c r="I83" s="297" t="s">
        <v>286</v>
      </c>
    </row>
    <row r="84" spans="1:9" ht="20.25" customHeight="1">
      <c r="A84" s="245">
        <v>11</v>
      </c>
      <c r="B84" s="245" t="s">
        <v>30</v>
      </c>
      <c r="C84" s="295" t="s">
        <v>246</v>
      </c>
      <c r="D84" s="292"/>
      <c r="E84" s="238" t="s">
        <v>39</v>
      </c>
      <c r="F84" s="47">
        <v>49</v>
      </c>
      <c r="G84" s="47"/>
      <c r="H84" s="296">
        <v>260000</v>
      </c>
      <c r="I84" s="297" t="s">
        <v>247</v>
      </c>
    </row>
    <row r="85" spans="1:9" ht="20.25" customHeight="1">
      <c r="A85" s="245">
        <v>12</v>
      </c>
      <c r="B85" s="245" t="s">
        <v>30</v>
      </c>
      <c r="C85" s="295" t="s">
        <v>253</v>
      </c>
      <c r="D85" s="292"/>
      <c r="E85" s="238" t="s">
        <v>39</v>
      </c>
      <c r="F85" s="47">
        <v>32</v>
      </c>
      <c r="G85" s="47"/>
      <c r="H85" s="296">
        <v>60000</v>
      </c>
      <c r="I85" s="297" t="s">
        <v>249</v>
      </c>
    </row>
    <row r="86" spans="1:9" ht="20.25" customHeight="1">
      <c r="A86" s="245">
        <v>13</v>
      </c>
      <c r="B86" s="245" t="s">
        <v>30</v>
      </c>
      <c r="C86" s="295" t="s">
        <v>259</v>
      </c>
      <c r="D86" s="292"/>
      <c r="E86" s="238" t="s">
        <v>38</v>
      </c>
      <c r="F86" s="47"/>
      <c r="G86" s="47"/>
      <c r="H86" s="296">
        <v>113000</v>
      </c>
      <c r="I86" s="297" t="s">
        <v>465</v>
      </c>
    </row>
    <row r="87" spans="1:9" ht="20.25" customHeight="1">
      <c r="A87" s="245">
        <v>14</v>
      </c>
      <c r="B87" s="245" t="s">
        <v>30</v>
      </c>
      <c r="C87" s="295" t="s">
        <v>254</v>
      </c>
      <c r="D87" s="292"/>
      <c r="E87" s="238" t="s">
        <v>38</v>
      </c>
      <c r="F87" s="47"/>
      <c r="G87" s="47"/>
      <c r="H87" s="299">
        <v>150000</v>
      </c>
      <c r="I87" s="297" t="s">
        <v>255</v>
      </c>
    </row>
    <row r="88" spans="1:9" ht="20.25" customHeight="1">
      <c r="A88" s="245">
        <v>15</v>
      </c>
      <c r="B88" s="245" t="s">
        <v>30</v>
      </c>
      <c r="C88" s="295" t="s">
        <v>256</v>
      </c>
      <c r="D88" s="292"/>
      <c r="E88" s="238" t="s">
        <v>39</v>
      </c>
      <c r="F88" s="47"/>
      <c r="G88" s="47"/>
      <c r="H88" s="300">
        <v>200000</v>
      </c>
      <c r="I88" s="297" t="s">
        <v>257</v>
      </c>
    </row>
    <row r="89" spans="1:9" ht="20.25" customHeight="1">
      <c r="A89" s="245">
        <v>16</v>
      </c>
      <c r="B89" s="245" t="s">
        <v>30</v>
      </c>
      <c r="C89" s="295" t="s">
        <v>268</v>
      </c>
      <c r="D89" s="292"/>
      <c r="E89" s="238" t="s">
        <v>39</v>
      </c>
      <c r="F89" s="47"/>
      <c r="G89" s="47"/>
      <c r="H89" s="296">
        <v>120000</v>
      </c>
      <c r="I89" s="297" t="s">
        <v>269</v>
      </c>
    </row>
    <row r="90" spans="1:9" ht="20.25" customHeight="1">
      <c r="A90" s="245">
        <v>17</v>
      </c>
      <c r="B90" s="245" t="s">
        <v>30</v>
      </c>
      <c r="C90" s="295" t="s">
        <v>263</v>
      </c>
      <c r="D90" s="292"/>
      <c r="E90" s="238" t="s">
        <v>38</v>
      </c>
      <c r="F90" s="47"/>
      <c r="G90" s="47"/>
      <c r="H90" s="296">
        <v>40260</v>
      </c>
      <c r="I90" s="297" t="s">
        <v>261</v>
      </c>
    </row>
    <row r="91" spans="1:9" ht="20.25" customHeight="1">
      <c r="A91" s="245">
        <v>18</v>
      </c>
      <c r="B91" s="245" t="s">
        <v>30</v>
      </c>
      <c r="C91" s="295" t="s">
        <v>284</v>
      </c>
      <c r="D91" s="292"/>
      <c r="E91" s="238" t="s">
        <v>38</v>
      </c>
      <c r="F91" s="47"/>
      <c r="G91" s="47"/>
      <c r="H91" s="296">
        <v>180000</v>
      </c>
      <c r="I91" s="297" t="s">
        <v>285</v>
      </c>
    </row>
    <row r="92" spans="1:9" ht="20.25" customHeight="1">
      <c r="A92" s="245">
        <v>19</v>
      </c>
      <c r="B92" s="245" t="s">
        <v>30</v>
      </c>
      <c r="C92" s="295" t="s">
        <v>258</v>
      </c>
      <c r="D92" s="292"/>
      <c r="E92" s="238" t="s">
        <v>38</v>
      </c>
      <c r="F92" s="47"/>
      <c r="G92" s="47"/>
      <c r="H92" s="296">
        <v>400000</v>
      </c>
      <c r="I92" s="297" t="s">
        <v>244</v>
      </c>
    </row>
    <row r="93" spans="1:9" ht="20.25" customHeight="1">
      <c r="A93" s="245"/>
      <c r="B93" s="245"/>
      <c r="C93" s="293"/>
      <c r="D93" s="292"/>
      <c r="E93" s="238"/>
      <c r="F93" s="47"/>
      <c r="G93" s="47"/>
      <c r="H93" s="264">
        <v>0</v>
      </c>
      <c r="I93" s="263"/>
    </row>
    <row r="94" spans="1:9" ht="20.25" customHeight="1">
      <c r="A94" s="258">
        <v>19</v>
      </c>
      <c r="B94" s="390"/>
      <c r="C94" s="391"/>
      <c r="D94" s="391"/>
      <c r="E94" s="391"/>
      <c r="F94" s="259"/>
      <c r="G94" s="259"/>
      <c r="H94" s="282">
        <v>3203260</v>
      </c>
      <c r="I94" s="259">
        <v>0</v>
      </c>
    </row>
    <row r="95" spans="1:9" ht="20.25" customHeight="1">
      <c r="A95" s="248">
        <v>1</v>
      </c>
      <c r="B95" s="392" t="s">
        <v>57</v>
      </c>
      <c r="C95" s="392"/>
      <c r="D95" s="392"/>
      <c r="E95" s="392"/>
      <c r="F95" s="249"/>
      <c r="G95" s="249"/>
      <c r="H95" s="261">
        <v>2500000</v>
      </c>
      <c r="I95" s="250" t="s">
        <v>87</v>
      </c>
    </row>
    <row r="96" spans="1:9" ht="20.25" customHeight="1">
      <c r="A96" s="256">
        <v>81</v>
      </c>
      <c r="B96" s="387" t="s">
        <v>10</v>
      </c>
      <c r="C96" s="387"/>
      <c r="D96" s="387"/>
      <c r="E96" s="387"/>
      <c r="F96" s="251"/>
      <c r="G96" s="393">
        <v>14578023</v>
      </c>
      <c r="H96" s="393"/>
      <c r="I96" s="252"/>
    </row>
  </sheetData>
  <sheetProtection/>
  <mergeCells count="18">
    <mergeCell ref="G96:H96"/>
    <mergeCell ref="B45:E45"/>
    <mergeCell ref="B35:E35"/>
    <mergeCell ref="H4:H5"/>
    <mergeCell ref="H7:H8"/>
    <mergeCell ref="H47:H48"/>
    <mergeCell ref="H77:H78"/>
    <mergeCell ref="H33:H34"/>
    <mergeCell ref="A1:I2"/>
    <mergeCell ref="I4:I5"/>
    <mergeCell ref="B28:E28"/>
    <mergeCell ref="B96:E96"/>
    <mergeCell ref="B73:E73"/>
    <mergeCell ref="B68:E68"/>
    <mergeCell ref="F4:G4"/>
    <mergeCell ref="B50:E50"/>
    <mergeCell ref="B94:E94"/>
    <mergeCell ref="B95:E95"/>
  </mergeCells>
  <printOptions horizontalCentered="1"/>
  <pageMargins left="0.4724409448818898" right="0.3937007874015748" top="0.35433070866141736" bottom="0" header="0.5118110236220472" footer="0.5118110236220472"/>
  <pageSetup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7">
      <selection activeCell="J10" sqref="J10"/>
    </sheetView>
  </sheetViews>
  <sheetFormatPr defaultColWidth="9.140625" defaultRowHeight="12.75"/>
  <cols>
    <col min="1" max="1" width="5.57421875" style="29" customWidth="1"/>
    <col min="2" max="2" width="11.7109375" style="40" customWidth="1"/>
    <col min="3" max="3" width="35.00390625" style="29" customWidth="1"/>
    <col min="4" max="4" width="9.140625" style="40" customWidth="1"/>
    <col min="5" max="5" width="7.7109375" style="40" customWidth="1"/>
    <col min="6" max="6" width="12.7109375" style="41" customWidth="1"/>
    <col min="7" max="7" width="19.8515625" style="29" customWidth="1"/>
    <col min="8" max="8" width="10.140625" style="30" bestFit="1" customWidth="1"/>
    <col min="9" max="16384" width="9.140625" style="29" customWidth="1"/>
  </cols>
  <sheetData>
    <row r="1" spans="1:7" ht="24" customHeight="1">
      <c r="A1" s="404" t="s">
        <v>412</v>
      </c>
      <c r="B1" s="404"/>
      <c r="C1" s="404"/>
      <c r="D1" s="404"/>
      <c r="E1" s="404"/>
      <c r="F1" s="404"/>
      <c r="G1" s="404"/>
    </row>
    <row r="2" ht="24.75" customHeight="1"/>
    <row r="3" spans="1:7" ht="24.75" customHeight="1">
      <c r="A3" s="31" t="s">
        <v>23</v>
      </c>
      <c r="B3" s="31" t="s">
        <v>24</v>
      </c>
      <c r="C3" s="32" t="s">
        <v>25</v>
      </c>
      <c r="D3" s="31" t="s">
        <v>26</v>
      </c>
      <c r="E3" s="31" t="s">
        <v>27</v>
      </c>
      <c r="F3" s="42" t="s">
        <v>28</v>
      </c>
      <c r="G3" s="33" t="s">
        <v>29</v>
      </c>
    </row>
    <row r="4" spans="1:7" ht="24.75" customHeight="1">
      <c r="A4" s="31"/>
      <c r="B4" s="2" t="s">
        <v>76</v>
      </c>
      <c r="C4" s="115"/>
      <c r="D4" s="31"/>
      <c r="E4" s="31">
        <v>0</v>
      </c>
      <c r="F4" s="43">
        <v>0</v>
      </c>
      <c r="G4" s="3"/>
    </row>
    <row r="5" spans="1:7" ht="24.75" customHeight="1">
      <c r="A5" s="98"/>
      <c r="B5" s="102"/>
      <c r="C5" s="3"/>
      <c r="D5" s="31"/>
      <c r="E5" s="31"/>
      <c r="F5" s="43"/>
      <c r="G5" s="3"/>
    </row>
    <row r="6" spans="1:8" ht="24.75" customHeight="1">
      <c r="A6" s="374" t="s">
        <v>32</v>
      </c>
      <c r="B6" s="375"/>
      <c r="C6" s="376"/>
      <c r="D6" s="44">
        <f>SUM(D4:D4)</f>
        <v>0</v>
      </c>
      <c r="E6" s="44">
        <f>SUM(E4:E5)</f>
        <v>0</v>
      </c>
      <c r="F6" s="45">
        <f>SUM(F4:F5)</f>
        <v>0</v>
      </c>
      <c r="G6" s="34"/>
      <c r="H6" s="35"/>
    </row>
    <row r="7" spans="1:7" ht="24.75" customHeight="1">
      <c r="A7" s="31"/>
      <c r="B7" s="36" t="s">
        <v>31</v>
      </c>
      <c r="C7" s="79"/>
      <c r="D7" s="36"/>
      <c r="E7" s="36"/>
      <c r="F7" s="46"/>
      <c r="G7" s="37"/>
    </row>
    <row r="8" spans="1:7" ht="24.75" customHeight="1">
      <c r="A8" s="98"/>
      <c r="B8" s="99"/>
      <c r="C8" s="100"/>
      <c r="D8" s="36"/>
      <c r="E8" s="36"/>
      <c r="F8" s="46"/>
      <c r="G8" s="117"/>
    </row>
    <row r="9" spans="1:7" ht="24.75" customHeight="1">
      <c r="A9" s="374" t="s">
        <v>32</v>
      </c>
      <c r="B9" s="375"/>
      <c r="C9" s="376"/>
      <c r="D9" s="44">
        <f>SUM(D7:D7)</f>
        <v>0</v>
      </c>
      <c r="E9" s="44">
        <f>SUM(E7:E8)</f>
        <v>0</v>
      </c>
      <c r="F9" s="45">
        <f>SUM(F7:F8)</f>
        <v>0</v>
      </c>
      <c r="G9" s="34"/>
    </row>
    <row r="10" spans="1:7" ht="24.75" customHeight="1">
      <c r="A10" s="31">
        <v>1</v>
      </c>
      <c r="B10" s="36" t="s">
        <v>33</v>
      </c>
      <c r="C10" s="103"/>
      <c r="D10" s="36"/>
      <c r="E10" s="36"/>
      <c r="F10" s="43"/>
      <c r="G10" s="3"/>
    </row>
    <row r="11" spans="1:7" ht="24.75" customHeight="1">
      <c r="A11" s="98"/>
      <c r="B11" s="99"/>
      <c r="C11" s="100"/>
      <c r="D11" s="36"/>
      <c r="E11" s="36"/>
      <c r="F11" s="43"/>
      <c r="G11" s="113"/>
    </row>
    <row r="12" spans="1:7" ht="24.75" customHeight="1">
      <c r="A12" s="374" t="s">
        <v>32</v>
      </c>
      <c r="B12" s="375"/>
      <c r="C12" s="376"/>
      <c r="D12" s="44">
        <f>SUM(D10:D10)</f>
        <v>0</v>
      </c>
      <c r="E12" s="44">
        <f>SUM(E10:E11)</f>
        <v>0</v>
      </c>
      <c r="F12" s="45">
        <f>SUM(F10:F11)</f>
        <v>0</v>
      </c>
      <c r="G12" s="34"/>
    </row>
    <row r="13" spans="1:7" ht="24.75" customHeight="1">
      <c r="A13" s="31">
        <v>1</v>
      </c>
      <c r="B13" s="36" t="s">
        <v>109</v>
      </c>
      <c r="C13" s="79"/>
      <c r="D13" s="36"/>
      <c r="E13" s="36"/>
      <c r="F13" s="43"/>
      <c r="G13" s="3"/>
    </row>
    <row r="14" spans="1:7" ht="24.75" customHeight="1">
      <c r="A14" s="98"/>
      <c r="B14" s="99"/>
      <c r="C14" s="100"/>
      <c r="D14" s="36"/>
      <c r="E14" s="36"/>
      <c r="F14" s="43"/>
      <c r="G14" s="3"/>
    </row>
    <row r="15" spans="1:7" ht="24.75" customHeight="1">
      <c r="A15" s="374" t="s">
        <v>32</v>
      </c>
      <c r="B15" s="375"/>
      <c r="C15" s="376"/>
      <c r="D15" s="44">
        <f>SUM(D13:D13)</f>
        <v>0</v>
      </c>
      <c r="E15" s="44">
        <f>SUM(E13:E14)</f>
        <v>0</v>
      </c>
      <c r="F15" s="89">
        <f>SUM(F13:F14)</f>
        <v>0</v>
      </c>
      <c r="G15" s="34"/>
    </row>
    <row r="16" spans="1:7" ht="32.25" customHeight="1">
      <c r="A16" s="31">
        <v>1</v>
      </c>
      <c r="B16" s="126" t="s">
        <v>34</v>
      </c>
      <c r="C16" s="176" t="s">
        <v>410</v>
      </c>
      <c r="D16" s="36"/>
      <c r="E16" s="36">
        <v>1</v>
      </c>
      <c r="F16" s="177">
        <v>270000</v>
      </c>
      <c r="G16" s="178" t="s">
        <v>411</v>
      </c>
    </row>
    <row r="17" spans="1:7" ht="19.5" customHeight="1">
      <c r="A17" s="98">
        <v>2</v>
      </c>
      <c r="B17" s="99"/>
      <c r="C17" s="176"/>
      <c r="D17" s="36"/>
      <c r="E17" s="36"/>
      <c r="F17" s="177"/>
      <c r="G17" s="178"/>
    </row>
    <row r="18" spans="1:7" ht="24.75" customHeight="1">
      <c r="A18" s="374" t="s">
        <v>32</v>
      </c>
      <c r="B18" s="375"/>
      <c r="C18" s="376"/>
      <c r="D18" s="44">
        <f>SUM(D16:D16)</f>
        <v>0</v>
      </c>
      <c r="E18" s="180">
        <f>SUM(E16:E17)</f>
        <v>1</v>
      </c>
      <c r="F18" s="179">
        <f>SUM(F16:F17)</f>
        <v>270000</v>
      </c>
      <c r="G18" s="34"/>
    </row>
    <row r="19" spans="1:7" ht="24.75" customHeight="1">
      <c r="A19" s="38"/>
      <c r="B19" s="4" t="s">
        <v>35</v>
      </c>
      <c r="C19" s="5"/>
      <c r="D19" s="47"/>
      <c r="E19" s="47"/>
      <c r="F19" s="48"/>
      <c r="G19" s="119"/>
    </row>
    <row r="20" spans="1:7" ht="24.75" customHeight="1">
      <c r="A20" s="116"/>
      <c r="B20" s="114"/>
      <c r="C20" s="118"/>
      <c r="D20" s="47"/>
      <c r="E20" s="47"/>
      <c r="F20" s="48"/>
      <c r="G20" s="113"/>
    </row>
    <row r="21" spans="1:7" ht="24.75" customHeight="1">
      <c r="A21" s="374" t="s">
        <v>32</v>
      </c>
      <c r="B21" s="375"/>
      <c r="C21" s="376"/>
      <c r="D21" s="44">
        <f>SUM(D19:D19)</f>
        <v>0</v>
      </c>
      <c r="E21" s="44">
        <f>SUM(E19:E20)</f>
        <v>0</v>
      </c>
      <c r="F21" s="45">
        <f>SUM(F19:F20)</f>
        <v>0</v>
      </c>
      <c r="G21" s="34"/>
    </row>
    <row r="22" spans="1:7" ht="24.75" customHeight="1">
      <c r="A22" s="31">
        <v>3</v>
      </c>
      <c r="B22" s="36" t="s">
        <v>36</v>
      </c>
      <c r="C22" s="3"/>
      <c r="D22" s="36"/>
      <c r="E22" s="36">
        <v>0</v>
      </c>
      <c r="F22" s="46">
        <v>0</v>
      </c>
      <c r="G22" s="123"/>
    </row>
    <row r="23" spans="1:7" ht="24.75" customHeight="1">
      <c r="A23" s="98"/>
      <c r="B23" s="99"/>
      <c r="C23" s="101"/>
      <c r="D23" s="36"/>
      <c r="E23" s="36"/>
      <c r="F23" s="46"/>
      <c r="G23" s="3"/>
    </row>
    <row r="24" spans="1:7" ht="24.75" customHeight="1">
      <c r="A24" s="374" t="s">
        <v>32</v>
      </c>
      <c r="B24" s="375"/>
      <c r="C24" s="376"/>
      <c r="D24" s="44"/>
      <c r="E24" s="44">
        <f>SUM(E22:E23)</f>
        <v>0</v>
      </c>
      <c r="F24" s="89">
        <f>SUM(F22:F23)</f>
        <v>0</v>
      </c>
      <c r="G24" s="34"/>
    </row>
    <row r="25" spans="1:7" ht="24.75" customHeight="1">
      <c r="A25" s="377" t="s">
        <v>37</v>
      </c>
      <c r="B25" s="378"/>
      <c r="C25" s="379"/>
      <c r="D25" s="49"/>
      <c r="E25" s="181">
        <f>SUM(E24+E21+E18+E15+E12+E9+E6)</f>
        <v>1</v>
      </c>
      <c r="F25" s="182">
        <f>SUM(F24+F21+F18+F15+F12+F9+F6)</f>
        <v>270000</v>
      </c>
      <c r="G25" s="39"/>
    </row>
  </sheetData>
  <sheetProtection/>
  <mergeCells count="9">
    <mergeCell ref="A21:C21"/>
    <mergeCell ref="A24:C24"/>
    <mergeCell ref="A25:C25"/>
    <mergeCell ref="A1:G1"/>
    <mergeCell ref="A6:C6"/>
    <mergeCell ref="A9:C9"/>
    <mergeCell ref="A12:C12"/>
    <mergeCell ref="A15:C15"/>
    <mergeCell ref="A18:C18"/>
  </mergeCells>
  <printOptions horizontalCentered="1"/>
  <pageMargins left="0.1968503937007874" right="0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H33"/>
  <sheetViews>
    <sheetView view="pageBreakPreview" zoomScale="150" zoomScaleSheetLayoutView="150" zoomScalePageLayoutView="0" workbookViewId="0" topLeftCell="A1">
      <selection activeCell="C30" sqref="C30"/>
    </sheetView>
  </sheetViews>
  <sheetFormatPr defaultColWidth="9.140625" defaultRowHeight="12.75"/>
  <cols>
    <col min="1" max="1" width="5.57421875" style="29" customWidth="1"/>
    <col min="2" max="2" width="11.7109375" style="40" customWidth="1"/>
    <col min="3" max="3" width="35.00390625" style="29" customWidth="1"/>
    <col min="4" max="4" width="9.140625" style="40" customWidth="1"/>
    <col min="5" max="5" width="7.7109375" style="40" customWidth="1"/>
    <col min="6" max="6" width="13.7109375" style="41" customWidth="1"/>
    <col min="7" max="7" width="19.8515625" style="29" customWidth="1"/>
    <col min="8" max="8" width="10.140625" style="30" bestFit="1" customWidth="1"/>
    <col min="9" max="16384" width="9.140625" style="29" customWidth="1"/>
  </cols>
  <sheetData>
    <row r="1" spans="1:7" ht="24" customHeight="1">
      <c r="A1" s="380" t="s">
        <v>172</v>
      </c>
      <c r="B1" s="380"/>
      <c r="C1" s="380"/>
      <c r="D1" s="380"/>
      <c r="E1" s="380"/>
      <c r="F1" s="380"/>
      <c r="G1" s="380"/>
    </row>
    <row r="2" spans="1:7" ht="24.75" customHeight="1">
      <c r="A2" s="405" t="s">
        <v>164</v>
      </c>
      <c r="B2" s="406"/>
      <c r="C2" s="406"/>
      <c r="D2" s="406"/>
      <c r="E2" s="406"/>
      <c r="F2" s="406"/>
      <c r="G2" s="406"/>
    </row>
    <row r="3" spans="1:7" ht="24.75" customHeight="1">
      <c r="A3" s="31" t="s">
        <v>23</v>
      </c>
      <c r="B3" s="31" t="s">
        <v>24</v>
      </c>
      <c r="C3" s="32" t="s">
        <v>25</v>
      </c>
      <c r="D3" s="31" t="s">
        <v>26</v>
      </c>
      <c r="E3" s="31" t="s">
        <v>27</v>
      </c>
      <c r="F3" s="42" t="s">
        <v>28</v>
      </c>
      <c r="G3" s="33" t="s">
        <v>29</v>
      </c>
    </row>
    <row r="4" spans="1:7" ht="24.75" customHeight="1">
      <c r="A4" s="31"/>
      <c r="B4" s="129" t="s">
        <v>76</v>
      </c>
      <c r="C4" s="166" t="s">
        <v>272</v>
      </c>
      <c r="D4" s="31">
        <v>241</v>
      </c>
      <c r="E4" s="31">
        <v>1</v>
      </c>
      <c r="F4" s="43">
        <v>100000</v>
      </c>
      <c r="G4" s="3" t="s">
        <v>273</v>
      </c>
    </row>
    <row r="5" spans="1:7" ht="24.75" customHeight="1">
      <c r="A5" s="98"/>
      <c r="B5" s="130"/>
      <c r="C5" s="166" t="s">
        <v>274</v>
      </c>
      <c r="D5" s="31"/>
      <c r="E5" s="31">
        <v>1</v>
      </c>
      <c r="F5" s="43">
        <v>60000</v>
      </c>
      <c r="G5" s="3" t="s">
        <v>275</v>
      </c>
    </row>
    <row r="6" spans="1:7" ht="24.75" customHeight="1">
      <c r="A6" s="98"/>
      <c r="B6" s="130"/>
      <c r="C6" s="166" t="s">
        <v>276</v>
      </c>
      <c r="D6" s="31"/>
      <c r="E6" s="31">
        <v>1</v>
      </c>
      <c r="F6" s="43">
        <v>70000</v>
      </c>
      <c r="G6" s="3" t="s">
        <v>277</v>
      </c>
    </row>
    <row r="7" spans="1:7" ht="24.75" customHeight="1">
      <c r="A7" s="98"/>
      <c r="B7" s="130"/>
      <c r="C7" s="166" t="s">
        <v>278</v>
      </c>
      <c r="D7" s="31"/>
      <c r="E7" s="31">
        <v>1</v>
      </c>
      <c r="F7" s="43">
        <v>100000</v>
      </c>
      <c r="G7" s="138" t="s">
        <v>279</v>
      </c>
    </row>
    <row r="8" spans="1:7" ht="24.75" customHeight="1">
      <c r="A8" s="98"/>
      <c r="B8" s="130"/>
      <c r="C8" s="166" t="s">
        <v>308</v>
      </c>
      <c r="D8" s="31"/>
      <c r="E8" s="31">
        <v>1</v>
      </c>
      <c r="F8" s="43">
        <v>220000</v>
      </c>
      <c r="G8" s="3"/>
    </row>
    <row r="9" spans="1:8" ht="24.75" customHeight="1">
      <c r="A9" s="374" t="s">
        <v>32</v>
      </c>
      <c r="B9" s="375"/>
      <c r="C9" s="376"/>
      <c r="D9" s="44">
        <f>SUM(D4:D8)</f>
        <v>241</v>
      </c>
      <c r="E9" s="44">
        <f>SUM(E4:E8)</f>
        <v>5</v>
      </c>
      <c r="F9" s="45">
        <f>SUM(F4:F8)</f>
        <v>550000</v>
      </c>
      <c r="G9" s="34"/>
      <c r="H9" s="35"/>
    </row>
    <row r="10" spans="1:7" ht="24.75" customHeight="1">
      <c r="A10" s="31"/>
      <c r="B10" s="124" t="s">
        <v>31</v>
      </c>
      <c r="C10" s="139" t="s">
        <v>283</v>
      </c>
      <c r="D10" s="136"/>
      <c r="E10" s="136">
        <v>0</v>
      </c>
      <c r="F10" s="140">
        <v>0</v>
      </c>
      <c r="G10" s="135" t="s">
        <v>282</v>
      </c>
    </row>
    <row r="11" spans="1:7" ht="24.75" customHeight="1">
      <c r="A11" s="98"/>
      <c r="B11" s="125"/>
      <c r="C11" s="139" t="s">
        <v>280</v>
      </c>
      <c r="D11" s="136">
        <v>284</v>
      </c>
      <c r="E11" s="136"/>
      <c r="F11" s="140">
        <v>0</v>
      </c>
      <c r="G11" s="135" t="s">
        <v>281</v>
      </c>
    </row>
    <row r="12" spans="1:7" ht="24.75" customHeight="1">
      <c r="A12" s="374" t="s">
        <v>32</v>
      </c>
      <c r="B12" s="375"/>
      <c r="C12" s="376"/>
      <c r="D12" s="44">
        <f>SUM(D10:D11)</f>
        <v>284</v>
      </c>
      <c r="E12" s="44">
        <f>SUM(E10:E11)</f>
        <v>0</v>
      </c>
      <c r="F12" s="45">
        <f>SUM(F10:F11)</f>
        <v>0</v>
      </c>
      <c r="G12" s="34"/>
    </row>
    <row r="13" spans="1:7" ht="24.75" customHeight="1">
      <c r="A13" s="31">
        <v>1</v>
      </c>
      <c r="B13" s="36" t="s">
        <v>33</v>
      </c>
      <c r="C13" s="103" t="s">
        <v>287</v>
      </c>
      <c r="D13" s="153">
        <v>790</v>
      </c>
      <c r="E13" s="153">
        <v>1</v>
      </c>
      <c r="F13" s="407">
        <v>150000</v>
      </c>
      <c r="G13" s="3" t="s">
        <v>123</v>
      </c>
    </row>
    <row r="14" spans="1:7" ht="24.75" customHeight="1">
      <c r="A14" s="98"/>
      <c r="B14" s="99"/>
      <c r="C14" s="142" t="s">
        <v>114</v>
      </c>
      <c r="D14" s="153">
        <v>218</v>
      </c>
      <c r="E14" s="153">
        <v>1</v>
      </c>
      <c r="F14" s="408"/>
      <c r="G14" s="3" t="s">
        <v>188</v>
      </c>
    </row>
    <row r="15" spans="1:7" ht="24.75" customHeight="1">
      <c r="A15" s="98"/>
      <c r="B15" s="99"/>
      <c r="C15" s="167" t="s">
        <v>228</v>
      </c>
      <c r="D15" s="136"/>
      <c r="E15" s="136"/>
      <c r="F15" s="137"/>
      <c r="G15" s="168" t="s">
        <v>229</v>
      </c>
    </row>
    <row r="16" spans="1:7" ht="24.75" customHeight="1">
      <c r="A16" s="374" t="s">
        <v>32</v>
      </c>
      <c r="B16" s="375"/>
      <c r="C16" s="376"/>
      <c r="D16" s="44">
        <f>SUM(D13:D15)</f>
        <v>1008</v>
      </c>
      <c r="E16" s="44">
        <f>SUM(E13:E15)</f>
        <v>2</v>
      </c>
      <c r="F16" s="45">
        <f>SUM(F13:F15)</f>
        <v>150000</v>
      </c>
      <c r="G16" s="34"/>
    </row>
    <row r="17" spans="1:7" ht="24.75" customHeight="1">
      <c r="A17" s="31">
        <v>1</v>
      </c>
      <c r="B17" s="124" t="s">
        <v>109</v>
      </c>
      <c r="C17" s="128" t="s">
        <v>173</v>
      </c>
      <c r="D17" s="36">
        <v>115</v>
      </c>
      <c r="E17" s="36">
        <v>1</v>
      </c>
      <c r="F17" s="43">
        <v>130000</v>
      </c>
      <c r="G17" s="163" t="s">
        <v>288</v>
      </c>
    </row>
    <row r="18" spans="1:7" ht="24.75" customHeight="1">
      <c r="A18" s="98"/>
      <c r="B18" s="125"/>
      <c r="C18" s="167" t="s">
        <v>230</v>
      </c>
      <c r="D18" s="136">
        <v>325</v>
      </c>
      <c r="E18" s="136"/>
      <c r="F18" s="137">
        <v>0</v>
      </c>
      <c r="G18" s="138" t="s">
        <v>231</v>
      </c>
    </row>
    <row r="19" spans="1:7" ht="24.75" customHeight="1">
      <c r="A19" s="374" t="s">
        <v>32</v>
      </c>
      <c r="B19" s="375"/>
      <c r="C19" s="376"/>
      <c r="D19" s="44">
        <f>SUM(D17:D18)</f>
        <v>440</v>
      </c>
      <c r="E19" s="44">
        <f>SUM(E17:E18)</f>
        <v>1</v>
      </c>
      <c r="F19" s="89">
        <f>SUM(F17:F18)</f>
        <v>130000</v>
      </c>
      <c r="G19" s="34"/>
    </row>
    <row r="20" spans="1:7" ht="24.75" customHeight="1">
      <c r="A20" s="31"/>
      <c r="B20" s="126" t="s">
        <v>34</v>
      </c>
      <c r="C20" s="174" t="s">
        <v>296</v>
      </c>
      <c r="D20" s="153">
        <v>467</v>
      </c>
      <c r="E20" s="153">
        <v>1</v>
      </c>
      <c r="F20" s="154">
        <v>60000</v>
      </c>
      <c r="G20" s="155" t="s">
        <v>297</v>
      </c>
    </row>
    <row r="21" spans="1:7" ht="24.75" customHeight="1">
      <c r="A21" s="31"/>
      <c r="B21" s="126"/>
      <c r="C21" s="174" t="s">
        <v>299</v>
      </c>
      <c r="D21" s="153">
        <v>193</v>
      </c>
      <c r="E21" s="153">
        <v>1</v>
      </c>
      <c r="F21" s="154">
        <v>60000</v>
      </c>
      <c r="G21" s="155" t="s">
        <v>213</v>
      </c>
    </row>
    <row r="22" spans="1:7" ht="24.75" customHeight="1">
      <c r="A22" s="31"/>
      <c r="B22" s="126"/>
      <c r="C22" s="174" t="s">
        <v>300</v>
      </c>
      <c r="D22" s="153">
        <v>160</v>
      </c>
      <c r="E22" s="153">
        <v>1</v>
      </c>
      <c r="F22" s="154">
        <v>60000</v>
      </c>
      <c r="G22" s="155" t="s">
        <v>298</v>
      </c>
    </row>
    <row r="23" spans="1:7" ht="24.75" customHeight="1">
      <c r="A23" s="31"/>
      <c r="B23" s="126"/>
      <c r="C23" s="174" t="s">
        <v>18</v>
      </c>
      <c r="D23" s="153"/>
      <c r="E23" s="153">
        <v>1</v>
      </c>
      <c r="F23" s="154">
        <v>60000</v>
      </c>
      <c r="G23" s="155"/>
    </row>
    <row r="24" spans="1:7" ht="24.75" customHeight="1">
      <c r="A24" s="31"/>
      <c r="B24" s="126"/>
      <c r="C24" s="175" t="s">
        <v>301</v>
      </c>
      <c r="D24" s="36"/>
      <c r="E24" s="36">
        <v>1</v>
      </c>
      <c r="F24" s="154">
        <v>60000</v>
      </c>
      <c r="G24" s="155"/>
    </row>
    <row r="25" spans="1:7" ht="24.75" customHeight="1">
      <c r="A25" s="374" t="s">
        <v>32</v>
      </c>
      <c r="B25" s="375"/>
      <c r="C25" s="376"/>
      <c r="D25" s="44">
        <f>SUM(D20:D24)</f>
        <v>820</v>
      </c>
      <c r="E25" s="44">
        <f>SUM(E20:E24)</f>
        <v>5</v>
      </c>
      <c r="F25" s="45">
        <f>SUM(F20:F24)</f>
        <v>300000</v>
      </c>
      <c r="G25" s="34"/>
    </row>
    <row r="26" spans="1:7" ht="24.75" customHeight="1">
      <c r="A26" s="38"/>
      <c r="B26" s="131" t="s">
        <v>35</v>
      </c>
      <c r="C26" s="164" t="s">
        <v>289</v>
      </c>
      <c r="D26" s="165">
        <v>0</v>
      </c>
      <c r="E26" s="165">
        <v>1</v>
      </c>
      <c r="F26" s="48">
        <v>100000</v>
      </c>
      <c r="G26" s="117"/>
    </row>
    <row r="27" spans="1:7" ht="24.75" customHeight="1">
      <c r="A27" s="116"/>
      <c r="B27" s="132"/>
      <c r="C27" s="164" t="s">
        <v>292</v>
      </c>
      <c r="D27" s="165">
        <v>194</v>
      </c>
      <c r="E27" s="165">
        <v>1</v>
      </c>
      <c r="F27" s="48">
        <v>50000</v>
      </c>
      <c r="G27" s="117" t="s">
        <v>293</v>
      </c>
    </row>
    <row r="28" spans="1:7" ht="24.75" customHeight="1">
      <c r="A28" s="116"/>
      <c r="B28" s="132"/>
      <c r="C28" s="172" t="s">
        <v>290</v>
      </c>
      <c r="D28" s="165">
        <v>94</v>
      </c>
      <c r="E28" s="165">
        <v>1</v>
      </c>
      <c r="F28" s="48">
        <v>55000</v>
      </c>
      <c r="G28" s="117" t="s">
        <v>291</v>
      </c>
    </row>
    <row r="29" spans="1:7" ht="24.75" customHeight="1">
      <c r="A29" s="374" t="s">
        <v>32</v>
      </c>
      <c r="B29" s="375"/>
      <c r="C29" s="376"/>
      <c r="D29" s="44">
        <f>SUM(D26:D28)</f>
        <v>288</v>
      </c>
      <c r="E29" s="44">
        <f>SUM(E26:E28)</f>
        <v>3</v>
      </c>
      <c r="F29" s="45">
        <f>SUM(F26:F28)</f>
        <v>205000</v>
      </c>
      <c r="G29" s="34"/>
    </row>
    <row r="30" spans="1:7" ht="24.75" customHeight="1">
      <c r="A30" s="31">
        <v>3</v>
      </c>
      <c r="B30" s="126" t="s">
        <v>36</v>
      </c>
      <c r="C30" s="117" t="s">
        <v>294</v>
      </c>
      <c r="D30" s="153">
        <v>125</v>
      </c>
      <c r="E30" s="153">
        <v>1</v>
      </c>
      <c r="F30" s="154">
        <v>150000</v>
      </c>
      <c r="G30" s="138" t="s">
        <v>295</v>
      </c>
    </row>
    <row r="31" spans="1:7" ht="24.75" customHeight="1">
      <c r="A31" s="98"/>
      <c r="B31" s="127"/>
      <c r="C31" s="135"/>
      <c r="D31" s="136"/>
      <c r="E31" s="136"/>
      <c r="F31" s="140"/>
      <c r="G31" s="138"/>
    </row>
    <row r="32" spans="1:7" ht="24.75" customHeight="1">
      <c r="A32" s="374" t="s">
        <v>32</v>
      </c>
      <c r="B32" s="375"/>
      <c r="C32" s="376"/>
      <c r="D32" s="44">
        <f>SUM(D30:D31)</f>
        <v>125</v>
      </c>
      <c r="E32" s="44">
        <f>SUM(E30:E31)</f>
        <v>1</v>
      </c>
      <c r="F32" s="89">
        <f>SUM(F30:F31)</f>
        <v>150000</v>
      </c>
      <c r="G32" s="34"/>
    </row>
    <row r="33" spans="1:7" ht="24.75" customHeight="1">
      <c r="A33" s="377" t="s">
        <v>37</v>
      </c>
      <c r="B33" s="378"/>
      <c r="C33" s="379"/>
      <c r="D33" s="49"/>
      <c r="E33" s="49">
        <f>SUM(E32+E29+E25+E19+E16+E12+E9)</f>
        <v>17</v>
      </c>
      <c r="F33" s="90">
        <f>SUM(F32+F29+F25+F19+F16+F12+F9)</f>
        <v>1485000</v>
      </c>
      <c r="G33" s="39"/>
    </row>
  </sheetData>
  <sheetProtection/>
  <mergeCells count="11">
    <mergeCell ref="A19:C19"/>
    <mergeCell ref="A2:G2"/>
    <mergeCell ref="F13:F14"/>
    <mergeCell ref="A1:G1"/>
    <mergeCell ref="A29:C29"/>
    <mergeCell ref="A32:C32"/>
    <mergeCell ref="A33:C33"/>
    <mergeCell ref="A9:C9"/>
    <mergeCell ref="A12:C12"/>
    <mergeCell ref="A16:C16"/>
    <mergeCell ref="A25:C25"/>
  </mergeCells>
  <printOptions horizontalCentered="1"/>
  <pageMargins left="0.37" right="0.32" top="0.59" bottom="0.7874015748031497" header="0.5118110236220472" footer="0.5118110236220472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G179"/>
  <sheetViews>
    <sheetView zoomScale="140" zoomScaleNormal="140" zoomScalePageLayoutView="0" workbookViewId="0" topLeftCell="A1">
      <selection activeCell="C8" sqref="C8"/>
    </sheetView>
  </sheetViews>
  <sheetFormatPr defaultColWidth="9.140625" defaultRowHeight="12.75"/>
  <cols>
    <col min="1" max="1" width="8.8515625" style="0" customWidth="1"/>
    <col min="2" max="2" width="15.7109375" style="0" customWidth="1"/>
    <col min="3" max="3" width="17.00390625" style="0" customWidth="1"/>
    <col min="4" max="4" width="10.57421875" style="0" customWidth="1"/>
    <col min="6" max="6" width="10.7109375" style="0" customWidth="1"/>
    <col min="7" max="7" width="17.7109375" style="0" customWidth="1"/>
  </cols>
  <sheetData>
    <row r="1" spans="1:7" ht="17.25" customHeight="1">
      <c r="A1" s="409" t="s">
        <v>468</v>
      </c>
      <c r="B1" s="410"/>
      <c r="C1" s="410"/>
      <c r="D1" s="410"/>
      <c r="E1" s="410"/>
      <c r="F1" s="410"/>
      <c r="G1" s="411"/>
    </row>
    <row r="2" spans="1:7" ht="18" customHeight="1">
      <c r="A2" s="412"/>
      <c r="B2" s="413"/>
      <c r="C2" s="413"/>
      <c r="D2" s="413"/>
      <c r="E2" s="413"/>
      <c r="F2" s="413"/>
      <c r="G2" s="414"/>
    </row>
    <row r="3" spans="1:7" ht="26.25">
      <c r="A3" s="183" t="s">
        <v>77</v>
      </c>
      <c r="B3" s="183" t="s">
        <v>78</v>
      </c>
      <c r="C3" s="184" t="s">
        <v>79</v>
      </c>
      <c r="D3" s="185" t="s">
        <v>52</v>
      </c>
      <c r="E3" s="186" t="s">
        <v>80</v>
      </c>
      <c r="F3" s="185" t="s">
        <v>81</v>
      </c>
      <c r="G3" s="173" t="s">
        <v>83</v>
      </c>
    </row>
    <row r="4" spans="1:7" ht="10.5" customHeight="1">
      <c r="A4" s="143"/>
      <c r="B4" s="143"/>
      <c r="C4" s="144"/>
      <c r="D4" s="145"/>
      <c r="E4" s="146"/>
      <c r="F4" s="145"/>
      <c r="G4" s="147"/>
    </row>
    <row r="5" spans="1:7" ht="15" customHeight="1">
      <c r="A5" s="38">
        <v>1</v>
      </c>
      <c r="B5" s="38" t="s">
        <v>1</v>
      </c>
      <c r="C5" s="189" t="s">
        <v>374</v>
      </c>
      <c r="D5" s="84"/>
      <c r="E5" s="85">
        <v>1</v>
      </c>
      <c r="F5" s="86">
        <v>1000</v>
      </c>
      <c r="G5" s="66">
        <f>SUM(F5*20)</f>
        <v>20000</v>
      </c>
    </row>
    <row r="6" spans="1:7" ht="15" customHeight="1">
      <c r="A6" s="38">
        <f>A5+1</f>
        <v>2</v>
      </c>
      <c r="B6" s="38" t="s">
        <v>1</v>
      </c>
      <c r="C6" s="189" t="s">
        <v>375</v>
      </c>
      <c r="D6" s="84"/>
      <c r="E6" s="85">
        <v>1</v>
      </c>
      <c r="F6" s="86">
        <v>500</v>
      </c>
      <c r="G6" s="66">
        <f aca="true" t="shared" si="0" ref="G6:G46">SUM(F6*20)</f>
        <v>10000</v>
      </c>
    </row>
    <row r="7" spans="1:7" ht="15" customHeight="1">
      <c r="A7" s="38">
        <f aca="true" t="shared" si="1" ref="A7:A46">A6+1</f>
        <v>3</v>
      </c>
      <c r="B7" s="38" t="s">
        <v>1</v>
      </c>
      <c r="C7" s="189" t="s">
        <v>376</v>
      </c>
      <c r="D7" s="84"/>
      <c r="E7" s="85">
        <v>1</v>
      </c>
      <c r="F7" s="86">
        <v>500</v>
      </c>
      <c r="G7" s="66">
        <f t="shared" si="0"/>
        <v>10000</v>
      </c>
    </row>
    <row r="8" spans="1:7" ht="15" customHeight="1">
      <c r="A8" s="38">
        <f t="shared" si="1"/>
        <v>4</v>
      </c>
      <c r="B8" s="38" t="s">
        <v>1</v>
      </c>
      <c r="C8" s="190" t="s">
        <v>234</v>
      </c>
      <c r="D8" s="84"/>
      <c r="E8" s="85">
        <v>1</v>
      </c>
      <c r="F8" s="87">
        <v>1000</v>
      </c>
      <c r="G8" s="66">
        <f t="shared" si="0"/>
        <v>20000</v>
      </c>
    </row>
    <row r="9" spans="1:7" ht="15" customHeight="1">
      <c r="A9" s="38">
        <f t="shared" si="1"/>
        <v>5</v>
      </c>
      <c r="B9" s="38" t="s">
        <v>1</v>
      </c>
      <c r="C9" s="189" t="s">
        <v>377</v>
      </c>
      <c r="D9" s="84"/>
      <c r="E9" s="85">
        <v>1</v>
      </c>
      <c r="F9" s="87">
        <v>500</v>
      </c>
      <c r="G9" s="66">
        <f t="shared" si="0"/>
        <v>10000</v>
      </c>
    </row>
    <row r="10" spans="1:7" ht="15" customHeight="1">
      <c r="A10" s="38">
        <f t="shared" si="1"/>
        <v>6</v>
      </c>
      <c r="B10" s="38" t="s">
        <v>1</v>
      </c>
      <c r="C10" s="189" t="s">
        <v>378</v>
      </c>
      <c r="D10" s="84"/>
      <c r="E10" s="85">
        <v>1</v>
      </c>
      <c r="F10" s="87">
        <v>1000</v>
      </c>
      <c r="G10" s="66">
        <f t="shared" si="0"/>
        <v>20000</v>
      </c>
    </row>
    <row r="11" spans="1:7" ht="15" customHeight="1">
      <c r="A11" s="38">
        <f t="shared" si="1"/>
        <v>7</v>
      </c>
      <c r="B11" s="38" t="s">
        <v>1</v>
      </c>
      <c r="C11" s="189" t="s">
        <v>379</v>
      </c>
      <c r="D11" s="84"/>
      <c r="E11" s="85">
        <v>1</v>
      </c>
      <c r="F11" s="87">
        <v>1000</v>
      </c>
      <c r="G11" s="66">
        <f t="shared" si="0"/>
        <v>20000</v>
      </c>
    </row>
    <row r="12" spans="1:7" ht="15" customHeight="1">
      <c r="A12" s="38">
        <f t="shared" si="1"/>
        <v>8</v>
      </c>
      <c r="B12" s="38" t="s">
        <v>1</v>
      </c>
      <c r="C12" s="189" t="s">
        <v>380</v>
      </c>
      <c r="D12" s="84"/>
      <c r="E12" s="85">
        <v>1</v>
      </c>
      <c r="F12" s="87">
        <v>500</v>
      </c>
      <c r="G12" s="66">
        <f t="shared" si="0"/>
        <v>10000</v>
      </c>
    </row>
    <row r="13" spans="1:7" ht="15" customHeight="1">
      <c r="A13" s="38">
        <f t="shared" si="1"/>
        <v>9</v>
      </c>
      <c r="B13" s="38" t="s">
        <v>1</v>
      </c>
      <c r="C13" s="189" t="s">
        <v>381</v>
      </c>
      <c r="D13" s="84"/>
      <c r="E13" s="85">
        <v>1</v>
      </c>
      <c r="F13" s="87">
        <v>500</v>
      </c>
      <c r="G13" s="66">
        <f t="shared" si="0"/>
        <v>10000</v>
      </c>
    </row>
    <row r="14" spans="1:7" ht="15" customHeight="1">
      <c r="A14" s="38">
        <f t="shared" si="1"/>
        <v>10</v>
      </c>
      <c r="B14" s="38" t="s">
        <v>1</v>
      </c>
      <c r="C14" s="189" t="s">
        <v>382</v>
      </c>
      <c r="D14" s="84"/>
      <c r="E14" s="85">
        <v>1</v>
      </c>
      <c r="F14" s="87">
        <v>500</v>
      </c>
      <c r="G14" s="66">
        <f t="shared" si="0"/>
        <v>10000</v>
      </c>
    </row>
    <row r="15" spans="1:7" ht="15" customHeight="1">
      <c r="A15" s="38">
        <f t="shared" si="1"/>
        <v>11</v>
      </c>
      <c r="B15" s="38" t="s">
        <v>1</v>
      </c>
      <c r="C15" s="189" t="s">
        <v>233</v>
      </c>
      <c r="D15" s="84"/>
      <c r="E15" s="85">
        <v>1</v>
      </c>
      <c r="F15" s="87">
        <v>500</v>
      </c>
      <c r="G15" s="66">
        <f t="shared" si="0"/>
        <v>10000</v>
      </c>
    </row>
    <row r="16" spans="1:7" ht="15" customHeight="1">
      <c r="A16" s="38">
        <f t="shared" si="1"/>
        <v>12</v>
      </c>
      <c r="B16" s="38" t="s">
        <v>1</v>
      </c>
      <c r="C16" s="189" t="s">
        <v>383</v>
      </c>
      <c r="D16" s="84"/>
      <c r="E16" s="85">
        <v>1</v>
      </c>
      <c r="F16" s="87">
        <v>500</v>
      </c>
      <c r="G16" s="66">
        <f t="shared" si="0"/>
        <v>10000</v>
      </c>
    </row>
    <row r="17" spans="1:7" ht="15" customHeight="1">
      <c r="A17" s="38">
        <f t="shared" si="1"/>
        <v>13</v>
      </c>
      <c r="B17" s="38" t="s">
        <v>1</v>
      </c>
      <c r="C17" s="189" t="s">
        <v>384</v>
      </c>
      <c r="D17" s="84"/>
      <c r="E17" s="85">
        <v>1</v>
      </c>
      <c r="F17" s="86">
        <v>500</v>
      </c>
      <c r="G17" s="66">
        <f t="shared" si="0"/>
        <v>10000</v>
      </c>
    </row>
    <row r="18" spans="1:7" ht="15" customHeight="1">
      <c r="A18" s="38">
        <f t="shared" si="1"/>
        <v>14</v>
      </c>
      <c r="B18" s="38" t="s">
        <v>1</v>
      </c>
      <c r="C18" s="190" t="s">
        <v>385</v>
      </c>
      <c r="D18" s="84"/>
      <c r="E18" s="85">
        <v>1</v>
      </c>
      <c r="F18" s="86">
        <v>500</v>
      </c>
      <c r="G18" s="66">
        <f t="shared" si="0"/>
        <v>10000</v>
      </c>
    </row>
    <row r="19" spans="1:7" ht="15" customHeight="1">
      <c r="A19" s="38">
        <f t="shared" si="1"/>
        <v>15</v>
      </c>
      <c r="B19" s="38" t="s">
        <v>1</v>
      </c>
      <c r="C19" s="189" t="s">
        <v>386</v>
      </c>
      <c r="D19" s="84"/>
      <c r="E19" s="85">
        <v>1</v>
      </c>
      <c r="F19" s="86">
        <v>1000</v>
      </c>
      <c r="G19" s="66">
        <f t="shared" si="0"/>
        <v>20000</v>
      </c>
    </row>
    <row r="20" spans="1:7" ht="15" customHeight="1">
      <c r="A20" s="38">
        <f t="shared" si="1"/>
        <v>16</v>
      </c>
      <c r="B20" s="38" t="s">
        <v>1</v>
      </c>
      <c r="C20" s="189" t="s">
        <v>387</v>
      </c>
      <c r="D20" s="84"/>
      <c r="E20" s="85">
        <v>1</v>
      </c>
      <c r="F20" s="86">
        <v>500</v>
      </c>
      <c r="G20" s="66">
        <f t="shared" si="0"/>
        <v>10000</v>
      </c>
    </row>
    <row r="21" spans="1:7" ht="15" customHeight="1">
      <c r="A21" s="38">
        <f t="shared" si="1"/>
        <v>17</v>
      </c>
      <c r="B21" s="38" t="s">
        <v>1</v>
      </c>
      <c r="C21" s="189" t="s">
        <v>388</v>
      </c>
      <c r="D21" s="84"/>
      <c r="E21" s="85">
        <v>1</v>
      </c>
      <c r="F21" s="86">
        <v>500</v>
      </c>
      <c r="G21" s="66">
        <f t="shared" si="0"/>
        <v>10000</v>
      </c>
    </row>
    <row r="22" spans="1:7" ht="15" customHeight="1">
      <c r="A22" s="38">
        <f t="shared" si="1"/>
        <v>18</v>
      </c>
      <c r="B22" s="38" t="s">
        <v>1</v>
      </c>
      <c r="C22" s="189" t="s">
        <v>389</v>
      </c>
      <c r="D22" s="84"/>
      <c r="E22" s="85">
        <v>1</v>
      </c>
      <c r="F22" s="86">
        <v>1500</v>
      </c>
      <c r="G22" s="66">
        <f t="shared" si="0"/>
        <v>30000</v>
      </c>
    </row>
    <row r="23" spans="1:7" ht="15" customHeight="1">
      <c r="A23" s="38">
        <f t="shared" si="1"/>
        <v>19</v>
      </c>
      <c r="B23" s="38" t="s">
        <v>1</v>
      </c>
      <c r="C23" s="189" t="s">
        <v>390</v>
      </c>
      <c r="D23" s="84"/>
      <c r="E23" s="88">
        <v>1</v>
      </c>
      <c r="F23" s="86">
        <v>500</v>
      </c>
      <c r="G23" s="66">
        <f t="shared" si="0"/>
        <v>10000</v>
      </c>
    </row>
    <row r="24" spans="1:7" ht="15" customHeight="1">
      <c r="A24" s="38">
        <f t="shared" si="1"/>
        <v>20</v>
      </c>
      <c r="B24" s="38" t="s">
        <v>1</v>
      </c>
      <c r="C24" s="189" t="s">
        <v>391</v>
      </c>
      <c r="D24" s="84"/>
      <c r="E24" s="88">
        <v>1</v>
      </c>
      <c r="F24" s="87">
        <v>500</v>
      </c>
      <c r="G24" s="66">
        <f t="shared" si="0"/>
        <v>10000</v>
      </c>
    </row>
    <row r="25" spans="1:7" ht="15" customHeight="1">
      <c r="A25" s="38">
        <f t="shared" si="1"/>
        <v>21</v>
      </c>
      <c r="B25" s="38" t="s">
        <v>1</v>
      </c>
      <c r="C25" s="189" t="s">
        <v>271</v>
      </c>
      <c r="D25" s="84"/>
      <c r="E25" s="88">
        <v>1</v>
      </c>
      <c r="F25" s="86">
        <v>500</v>
      </c>
      <c r="G25" s="66">
        <f t="shared" si="0"/>
        <v>10000</v>
      </c>
    </row>
    <row r="26" spans="1:7" ht="15" customHeight="1">
      <c r="A26" s="38">
        <f t="shared" si="1"/>
        <v>22</v>
      </c>
      <c r="B26" s="38" t="s">
        <v>1</v>
      </c>
      <c r="C26" s="189" t="s">
        <v>392</v>
      </c>
      <c r="D26" s="84"/>
      <c r="E26" s="88">
        <v>1</v>
      </c>
      <c r="F26" s="86">
        <v>500</v>
      </c>
      <c r="G26" s="66">
        <f t="shared" si="0"/>
        <v>10000</v>
      </c>
    </row>
    <row r="27" spans="1:7" ht="15" customHeight="1">
      <c r="A27" s="38">
        <f t="shared" si="1"/>
        <v>23</v>
      </c>
      <c r="B27" s="38" t="s">
        <v>1</v>
      </c>
      <c r="C27" s="189" t="s">
        <v>393</v>
      </c>
      <c r="D27" s="84"/>
      <c r="E27" s="88">
        <v>1</v>
      </c>
      <c r="F27" s="87">
        <v>500</v>
      </c>
      <c r="G27" s="66">
        <f t="shared" si="0"/>
        <v>10000</v>
      </c>
    </row>
    <row r="28" spans="1:7" ht="15" customHeight="1">
      <c r="A28" s="38">
        <f t="shared" si="1"/>
        <v>24</v>
      </c>
      <c r="B28" s="38" t="s">
        <v>1</v>
      </c>
      <c r="C28" s="189" t="s">
        <v>394</v>
      </c>
      <c r="D28" s="84"/>
      <c r="E28" s="88">
        <v>1</v>
      </c>
      <c r="F28" s="86">
        <v>500</v>
      </c>
      <c r="G28" s="66">
        <f t="shared" si="0"/>
        <v>10000</v>
      </c>
    </row>
    <row r="29" spans="1:7" ht="15" customHeight="1">
      <c r="A29" s="38">
        <f t="shared" si="1"/>
        <v>25</v>
      </c>
      <c r="B29" s="38" t="s">
        <v>1</v>
      </c>
      <c r="C29" s="189" t="s">
        <v>395</v>
      </c>
      <c r="D29" s="84"/>
      <c r="E29" s="88">
        <v>1</v>
      </c>
      <c r="F29" s="86">
        <v>500</v>
      </c>
      <c r="G29" s="66">
        <f t="shared" si="0"/>
        <v>10000</v>
      </c>
    </row>
    <row r="30" spans="1:7" ht="15" customHeight="1">
      <c r="A30" s="38">
        <f t="shared" si="1"/>
        <v>26</v>
      </c>
      <c r="B30" s="38" t="s">
        <v>1</v>
      </c>
      <c r="C30" s="189" t="s">
        <v>396</v>
      </c>
      <c r="D30" s="84"/>
      <c r="E30" s="88">
        <v>1</v>
      </c>
      <c r="F30" s="87">
        <v>500</v>
      </c>
      <c r="G30" s="66">
        <f t="shared" si="0"/>
        <v>10000</v>
      </c>
    </row>
    <row r="31" spans="1:7" ht="15" customHeight="1">
      <c r="A31" s="38">
        <f t="shared" si="1"/>
        <v>27</v>
      </c>
      <c r="B31" s="38" t="s">
        <v>1</v>
      </c>
      <c r="C31" s="189" t="s">
        <v>397</v>
      </c>
      <c r="D31" s="84"/>
      <c r="E31" s="88">
        <v>1</v>
      </c>
      <c r="F31" s="87">
        <v>1000</v>
      </c>
      <c r="G31" s="66">
        <f t="shared" si="0"/>
        <v>20000</v>
      </c>
    </row>
    <row r="32" spans="1:7" ht="15" customHeight="1">
      <c r="A32" s="38">
        <f t="shared" si="1"/>
        <v>28</v>
      </c>
      <c r="B32" s="38" t="s">
        <v>1</v>
      </c>
      <c r="C32" s="189" t="s">
        <v>398</v>
      </c>
      <c r="D32" s="84"/>
      <c r="E32" s="88">
        <v>1</v>
      </c>
      <c r="F32" s="86">
        <v>500</v>
      </c>
      <c r="G32" s="66">
        <f t="shared" si="0"/>
        <v>10000</v>
      </c>
    </row>
    <row r="33" spans="1:7" ht="15" customHeight="1">
      <c r="A33" s="38">
        <f t="shared" si="1"/>
        <v>29</v>
      </c>
      <c r="B33" s="38" t="s">
        <v>1</v>
      </c>
      <c r="C33" s="189" t="s">
        <v>399</v>
      </c>
      <c r="D33" s="84"/>
      <c r="E33" s="88">
        <v>1</v>
      </c>
      <c r="F33" s="86">
        <v>1000</v>
      </c>
      <c r="G33" s="66">
        <f t="shared" si="0"/>
        <v>20000</v>
      </c>
    </row>
    <row r="34" spans="1:7" ht="15" customHeight="1">
      <c r="A34" s="38">
        <f t="shared" si="1"/>
        <v>30</v>
      </c>
      <c r="B34" s="38" t="s">
        <v>1</v>
      </c>
      <c r="C34" s="189" t="s">
        <v>400</v>
      </c>
      <c r="D34" s="84"/>
      <c r="E34" s="88">
        <v>1</v>
      </c>
      <c r="F34" s="87">
        <v>1000</v>
      </c>
      <c r="G34" s="66">
        <f t="shared" si="0"/>
        <v>20000</v>
      </c>
    </row>
    <row r="35" spans="1:7" ht="15" customHeight="1">
      <c r="A35" s="38">
        <f t="shared" si="1"/>
        <v>31</v>
      </c>
      <c r="B35" s="38" t="s">
        <v>1</v>
      </c>
      <c r="C35" s="189" t="s">
        <v>401</v>
      </c>
      <c r="D35" s="84"/>
      <c r="E35" s="88">
        <v>1</v>
      </c>
      <c r="F35" s="87">
        <v>1000</v>
      </c>
      <c r="G35" s="66">
        <f t="shared" si="0"/>
        <v>20000</v>
      </c>
    </row>
    <row r="36" spans="1:7" ht="15" customHeight="1">
      <c r="A36" s="38">
        <f t="shared" si="1"/>
        <v>32</v>
      </c>
      <c r="B36" s="38" t="s">
        <v>1</v>
      </c>
      <c r="C36" s="191" t="s">
        <v>245</v>
      </c>
      <c r="D36" s="84"/>
      <c r="E36" s="88">
        <v>1</v>
      </c>
      <c r="F36" s="87">
        <v>500</v>
      </c>
      <c r="G36" s="66">
        <f t="shared" si="0"/>
        <v>10000</v>
      </c>
    </row>
    <row r="37" spans="1:7" ht="15" customHeight="1">
      <c r="A37" s="38">
        <f t="shared" si="1"/>
        <v>33</v>
      </c>
      <c r="B37" s="38" t="s">
        <v>1</v>
      </c>
      <c r="C37" s="191" t="s">
        <v>402</v>
      </c>
      <c r="D37" s="84"/>
      <c r="E37" s="88">
        <v>1</v>
      </c>
      <c r="F37" s="86">
        <v>1000</v>
      </c>
      <c r="G37" s="66">
        <f t="shared" si="0"/>
        <v>20000</v>
      </c>
    </row>
    <row r="38" spans="1:7" ht="15" customHeight="1">
      <c r="A38" s="38">
        <f t="shared" si="1"/>
        <v>34</v>
      </c>
      <c r="B38" s="38" t="s">
        <v>1</v>
      </c>
      <c r="C38" s="191" t="s">
        <v>403</v>
      </c>
      <c r="D38" s="84"/>
      <c r="E38" s="88">
        <v>1</v>
      </c>
      <c r="F38" s="86">
        <v>1000</v>
      </c>
      <c r="G38" s="66">
        <f t="shared" si="0"/>
        <v>20000</v>
      </c>
    </row>
    <row r="39" spans="1:7" ht="15" customHeight="1">
      <c r="A39" s="38">
        <f t="shared" si="1"/>
        <v>35</v>
      </c>
      <c r="B39" s="38" t="s">
        <v>1</v>
      </c>
      <c r="C39" s="191" t="s">
        <v>404</v>
      </c>
      <c r="D39" s="84"/>
      <c r="E39" s="88">
        <v>1</v>
      </c>
      <c r="F39" s="86">
        <v>1000</v>
      </c>
      <c r="G39" s="66">
        <f t="shared" si="0"/>
        <v>20000</v>
      </c>
    </row>
    <row r="40" spans="1:7" ht="15" customHeight="1">
      <c r="A40" s="38">
        <f t="shared" si="1"/>
        <v>36</v>
      </c>
      <c r="B40" s="38" t="s">
        <v>1</v>
      </c>
      <c r="C40" s="191" t="s">
        <v>405</v>
      </c>
      <c r="D40" s="84"/>
      <c r="E40" s="88">
        <v>1</v>
      </c>
      <c r="F40" s="86">
        <v>500</v>
      </c>
      <c r="G40" s="66">
        <f t="shared" si="0"/>
        <v>10000</v>
      </c>
    </row>
    <row r="41" spans="1:7" ht="15" customHeight="1">
      <c r="A41" s="38">
        <f t="shared" si="1"/>
        <v>37</v>
      </c>
      <c r="B41" s="38" t="s">
        <v>1</v>
      </c>
      <c r="C41" s="191" t="s">
        <v>406</v>
      </c>
      <c r="D41" s="84"/>
      <c r="E41" s="88">
        <v>1</v>
      </c>
      <c r="F41" s="87">
        <v>1000</v>
      </c>
      <c r="G41" s="66">
        <f t="shared" si="0"/>
        <v>20000</v>
      </c>
    </row>
    <row r="42" spans="1:7" ht="15" customHeight="1">
      <c r="A42" s="38">
        <f t="shared" si="1"/>
        <v>38</v>
      </c>
      <c r="B42" s="38" t="s">
        <v>1</v>
      </c>
      <c r="C42" s="191" t="s">
        <v>407</v>
      </c>
      <c r="D42" s="84"/>
      <c r="E42" s="88">
        <v>1</v>
      </c>
      <c r="F42" s="87">
        <v>1000</v>
      </c>
      <c r="G42" s="66">
        <f t="shared" si="0"/>
        <v>20000</v>
      </c>
    </row>
    <row r="43" spans="1:7" ht="15" customHeight="1">
      <c r="A43" s="38">
        <f t="shared" si="1"/>
        <v>39</v>
      </c>
      <c r="B43" s="38" t="s">
        <v>1</v>
      </c>
      <c r="C43" s="191" t="s">
        <v>408</v>
      </c>
      <c r="D43" s="84"/>
      <c r="E43" s="88">
        <v>1</v>
      </c>
      <c r="F43" s="87">
        <v>500</v>
      </c>
      <c r="G43" s="66">
        <f t="shared" si="0"/>
        <v>10000</v>
      </c>
    </row>
    <row r="44" spans="1:7" ht="15" customHeight="1">
      <c r="A44" s="38">
        <f t="shared" si="1"/>
        <v>40</v>
      </c>
      <c r="B44" s="38" t="s">
        <v>1</v>
      </c>
      <c r="C44" s="190" t="s">
        <v>235</v>
      </c>
      <c r="D44" s="84"/>
      <c r="E44" s="88">
        <v>1</v>
      </c>
      <c r="F44" s="86">
        <v>1000</v>
      </c>
      <c r="G44" s="66">
        <f t="shared" si="0"/>
        <v>20000</v>
      </c>
    </row>
    <row r="45" spans="1:7" ht="15" customHeight="1">
      <c r="A45" s="38">
        <f t="shared" si="1"/>
        <v>41</v>
      </c>
      <c r="B45" s="38" t="s">
        <v>1</v>
      </c>
      <c r="C45" s="190" t="s">
        <v>232</v>
      </c>
      <c r="D45" s="84"/>
      <c r="E45" s="88">
        <v>1</v>
      </c>
      <c r="F45" s="87">
        <v>1000</v>
      </c>
      <c r="G45" s="66">
        <f t="shared" si="0"/>
        <v>20000</v>
      </c>
    </row>
    <row r="46" spans="1:7" ht="15" customHeight="1" thickBot="1">
      <c r="A46" s="38">
        <f t="shared" si="1"/>
        <v>42</v>
      </c>
      <c r="B46" s="38" t="s">
        <v>1</v>
      </c>
      <c r="C46" s="191" t="s">
        <v>409</v>
      </c>
      <c r="D46" s="84"/>
      <c r="E46" s="88">
        <v>1</v>
      </c>
      <c r="F46" s="86">
        <v>500</v>
      </c>
      <c r="G46" s="66">
        <f t="shared" si="0"/>
        <v>10000</v>
      </c>
    </row>
    <row r="47" spans="1:7" ht="19.5" customHeight="1" thickBot="1">
      <c r="A47" s="415" t="s">
        <v>32</v>
      </c>
      <c r="B47" s="416"/>
      <c r="C47" s="417"/>
      <c r="D47" s="50">
        <v>60000</v>
      </c>
      <c r="E47" s="51">
        <f>SUM(E5:E46)</f>
        <v>42</v>
      </c>
      <c r="F47" s="71">
        <f>SUM(F5:F46)</f>
        <v>30000</v>
      </c>
      <c r="G47" s="148">
        <f>SUM(G5:G46)</f>
        <v>600000</v>
      </c>
    </row>
    <row r="48" spans="1:7" ht="15" customHeight="1">
      <c r="A48" s="52">
        <f>A46+1</f>
        <v>43</v>
      </c>
      <c r="B48" s="52" t="s">
        <v>2</v>
      </c>
      <c r="C48" s="53" t="s">
        <v>59</v>
      </c>
      <c r="D48" s="54"/>
      <c r="E48" s="57">
        <v>1</v>
      </c>
      <c r="F48" s="187">
        <v>500</v>
      </c>
      <c r="G48" s="67">
        <f>SUM(F48*20)</f>
        <v>10000</v>
      </c>
    </row>
    <row r="49" spans="1:7" ht="15" customHeight="1">
      <c r="A49" s="38">
        <f>A48+1</f>
        <v>44</v>
      </c>
      <c r="B49" s="52" t="s">
        <v>2</v>
      </c>
      <c r="C49" s="53" t="s">
        <v>124</v>
      </c>
      <c r="D49" s="54"/>
      <c r="E49" s="55">
        <v>1</v>
      </c>
      <c r="F49" s="187">
        <v>1000</v>
      </c>
      <c r="G49" s="67">
        <f aca="true" t="shared" si="2" ref="G49:G75">SUM(F49*20)</f>
        <v>20000</v>
      </c>
    </row>
    <row r="50" spans="1:7" ht="15" customHeight="1">
      <c r="A50" s="38">
        <f aca="true" t="shared" si="3" ref="A50:A75">A49+1</f>
        <v>45</v>
      </c>
      <c r="B50" s="52" t="s">
        <v>2</v>
      </c>
      <c r="C50" s="53" t="s">
        <v>60</v>
      </c>
      <c r="D50" s="54"/>
      <c r="E50" s="55">
        <v>1</v>
      </c>
      <c r="F50" s="187">
        <v>500</v>
      </c>
      <c r="G50" s="67">
        <f t="shared" si="2"/>
        <v>10000</v>
      </c>
    </row>
    <row r="51" spans="1:7" ht="15" customHeight="1">
      <c r="A51" s="38">
        <f t="shared" si="3"/>
        <v>46</v>
      </c>
      <c r="B51" s="52" t="s">
        <v>2</v>
      </c>
      <c r="C51" s="53" t="s">
        <v>329</v>
      </c>
      <c r="D51" s="54"/>
      <c r="E51" s="55">
        <v>1</v>
      </c>
      <c r="F51" s="187">
        <v>500</v>
      </c>
      <c r="G51" s="67">
        <f t="shared" si="2"/>
        <v>10000</v>
      </c>
    </row>
    <row r="52" spans="1:7" ht="15" customHeight="1">
      <c r="A52" s="38">
        <f t="shared" si="3"/>
        <v>47</v>
      </c>
      <c r="B52" s="52" t="s">
        <v>2</v>
      </c>
      <c r="C52" s="53" t="s">
        <v>169</v>
      </c>
      <c r="D52" s="54"/>
      <c r="E52" s="55">
        <v>1</v>
      </c>
      <c r="F52" s="187">
        <v>500</v>
      </c>
      <c r="G52" s="67">
        <f t="shared" si="2"/>
        <v>10000</v>
      </c>
    </row>
    <row r="53" spans="1:7" ht="15" customHeight="1">
      <c r="A53" s="38">
        <f t="shared" si="3"/>
        <v>48</v>
      </c>
      <c r="B53" s="52" t="s">
        <v>2</v>
      </c>
      <c r="C53" s="53" t="s">
        <v>330</v>
      </c>
      <c r="D53" s="54"/>
      <c r="E53" s="55">
        <v>1</v>
      </c>
      <c r="F53" s="187">
        <v>250</v>
      </c>
      <c r="G53" s="67">
        <f t="shared" si="2"/>
        <v>5000</v>
      </c>
    </row>
    <row r="54" spans="1:7" ht="15" customHeight="1">
      <c r="A54" s="38">
        <f t="shared" si="3"/>
        <v>49</v>
      </c>
      <c r="B54" s="52" t="s">
        <v>2</v>
      </c>
      <c r="C54" s="53" t="s">
        <v>331</v>
      </c>
      <c r="D54" s="54"/>
      <c r="E54" s="55">
        <v>1</v>
      </c>
      <c r="F54" s="187">
        <v>750</v>
      </c>
      <c r="G54" s="67">
        <f t="shared" si="2"/>
        <v>15000</v>
      </c>
    </row>
    <row r="55" spans="1:7" ht="15" customHeight="1">
      <c r="A55" s="38">
        <f t="shared" si="3"/>
        <v>50</v>
      </c>
      <c r="B55" s="52" t="s">
        <v>2</v>
      </c>
      <c r="C55" s="53" t="s">
        <v>189</v>
      </c>
      <c r="D55" s="54"/>
      <c r="E55" s="55">
        <v>1</v>
      </c>
      <c r="F55" s="187">
        <v>250</v>
      </c>
      <c r="G55" s="67">
        <f t="shared" si="2"/>
        <v>5000</v>
      </c>
    </row>
    <row r="56" spans="1:7" ht="15" customHeight="1">
      <c r="A56" s="38">
        <f t="shared" si="3"/>
        <v>51</v>
      </c>
      <c r="B56" s="52" t="s">
        <v>2</v>
      </c>
      <c r="C56" s="53" t="s">
        <v>63</v>
      </c>
      <c r="D56" s="54"/>
      <c r="E56" s="55">
        <v>1</v>
      </c>
      <c r="F56" s="187">
        <v>750</v>
      </c>
      <c r="G56" s="67">
        <f t="shared" si="2"/>
        <v>15000</v>
      </c>
    </row>
    <row r="57" spans="1:7" ht="15" customHeight="1">
      <c r="A57" s="38">
        <f t="shared" si="3"/>
        <v>52</v>
      </c>
      <c r="B57" s="52" t="s">
        <v>2</v>
      </c>
      <c r="C57" s="53" t="s">
        <v>190</v>
      </c>
      <c r="D57" s="54"/>
      <c r="E57" s="55">
        <v>1</v>
      </c>
      <c r="F57" s="187">
        <v>1750</v>
      </c>
      <c r="G57" s="67">
        <f t="shared" si="2"/>
        <v>35000</v>
      </c>
    </row>
    <row r="58" spans="1:7" ht="15" customHeight="1">
      <c r="A58" s="38">
        <f t="shared" si="3"/>
        <v>53</v>
      </c>
      <c r="B58" s="52" t="s">
        <v>2</v>
      </c>
      <c r="C58" s="53" t="s">
        <v>332</v>
      </c>
      <c r="D58" s="54"/>
      <c r="E58" s="55">
        <v>1</v>
      </c>
      <c r="F58" s="187">
        <v>500</v>
      </c>
      <c r="G58" s="67">
        <f t="shared" si="2"/>
        <v>10000</v>
      </c>
    </row>
    <row r="59" spans="1:7" ht="15" customHeight="1">
      <c r="A59" s="38">
        <f t="shared" si="3"/>
        <v>54</v>
      </c>
      <c r="B59" s="52" t="s">
        <v>2</v>
      </c>
      <c r="C59" s="53" t="s">
        <v>206</v>
      </c>
      <c r="D59" s="54"/>
      <c r="E59" s="55">
        <v>1</v>
      </c>
      <c r="F59" s="187">
        <v>500</v>
      </c>
      <c r="G59" s="67">
        <f t="shared" si="2"/>
        <v>10000</v>
      </c>
    </row>
    <row r="60" spans="1:7" ht="15" customHeight="1">
      <c r="A60" s="38">
        <f t="shared" si="3"/>
        <v>55</v>
      </c>
      <c r="B60" s="52" t="s">
        <v>2</v>
      </c>
      <c r="C60" s="53" t="s">
        <v>148</v>
      </c>
      <c r="D60" s="54"/>
      <c r="E60" s="55">
        <v>1</v>
      </c>
      <c r="F60" s="187">
        <v>1000</v>
      </c>
      <c r="G60" s="67">
        <f t="shared" si="2"/>
        <v>20000</v>
      </c>
    </row>
    <row r="61" spans="1:7" ht="15" customHeight="1">
      <c r="A61" s="38">
        <f t="shared" si="3"/>
        <v>56</v>
      </c>
      <c r="B61" s="52" t="s">
        <v>2</v>
      </c>
      <c r="C61" s="53" t="s">
        <v>93</v>
      </c>
      <c r="D61" s="54"/>
      <c r="E61" s="55">
        <v>1</v>
      </c>
      <c r="F61" s="187">
        <v>1250</v>
      </c>
      <c r="G61" s="67">
        <f t="shared" si="2"/>
        <v>25000</v>
      </c>
    </row>
    <row r="62" spans="1:7" ht="15" customHeight="1">
      <c r="A62" s="38">
        <f t="shared" si="3"/>
        <v>57</v>
      </c>
      <c r="B62" s="52" t="s">
        <v>2</v>
      </c>
      <c r="C62" s="53" t="s">
        <v>191</v>
      </c>
      <c r="D62" s="54"/>
      <c r="E62" s="55">
        <v>1</v>
      </c>
      <c r="F62" s="187">
        <v>2000</v>
      </c>
      <c r="G62" s="67">
        <f t="shared" si="2"/>
        <v>40000</v>
      </c>
    </row>
    <row r="63" spans="1:7" ht="15" customHeight="1">
      <c r="A63" s="38">
        <f t="shared" si="3"/>
        <v>58</v>
      </c>
      <c r="B63" s="52" t="s">
        <v>2</v>
      </c>
      <c r="C63" s="53" t="s">
        <v>333</v>
      </c>
      <c r="D63" s="54"/>
      <c r="E63" s="55">
        <v>1</v>
      </c>
      <c r="F63" s="187">
        <v>750</v>
      </c>
      <c r="G63" s="67">
        <f t="shared" si="2"/>
        <v>15000</v>
      </c>
    </row>
    <row r="64" spans="1:7" ht="15" customHeight="1">
      <c r="A64" s="38">
        <f t="shared" si="3"/>
        <v>59</v>
      </c>
      <c r="B64" s="52" t="s">
        <v>2</v>
      </c>
      <c r="C64" s="53" t="s">
        <v>192</v>
      </c>
      <c r="D64" s="54"/>
      <c r="E64" s="55">
        <v>1</v>
      </c>
      <c r="F64" s="187">
        <v>1000</v>
      </c>
      <c r="G64" s="67">
        <f t="shared" si="2"/>
        <v>20000</v>
      </c>
    </row>
    <row r="65" spans="1:7" ht="15" customHeight="1">
      <c r="A65" s="38">
        <f t="shared" si="3"/>
        <v>60</v>
      </c>
      <c r="B65" s="52" t="s">
        <v>2</v>
      </c>
      <c r="C65" s="53" t="s">
        <v>193</v>
      </c>
      <c r="D65" s="54"/>
      <c r="E65" s="55">
        <v>1</v>
      </c>
      <c r="F65" s="187">
        <v>500</v>
      </c>
      <c r="G65" s="67">
        <f t="shared" si="2"/>
        <v>10000</v>
      </c>
    </row>
    <row r="66" spans="1:7" ht="15" customHeight="1">
      <c r="A66" s="38">
        <f t="shared" si="3"/>
        <v>61</v>
      </c>
      <c r="B66" s="52" t="s">
        <v>2</v>
      </c>
      <c r="C66" s="53" t="s">
        <v>194</v>
      </c>
      <c r="D66" s="54"/>
      <c r="E66" s="55">
        <v>1</v>
      </c>
      <c r="F66" s="187">
        <v>500</v>
      </c>
      <c r="G66" s="67">
        <f t="shared" si="2"/>
        <v>10000</v>
      </c>
    </row>
    <row r="67" spans="1:7" ht="15" customHeight="1">
      <c r="A67" s="38">
        <f t="shared" si="3"/>
        <v>62</v>
      </c>
      <c r="B67" s="52" t="s">
        <v>2</v>
      </c>
      <c r="C67" s="53" t="s">
        <v>195</v>
      </c>
      <c r="D67" s="54"/>
      <c r="E67" s="55">
        <v>1</v>
      </c>
      <c r="F67" s="187">
        <v>1000</v>
      </c>
      <c r="G67" s="67">
        <f t="shared" si="2"/>
        <v>20000</v>
      </c>
    </row>
    <row r="68" spans="1:7" ht="15" customHeight="1">
      <c r="A68" s="38">
        <f t="shared" si="3"/>
        <v>63</v>
      </c>
      <c r="B68" s="52" t="s">
        <v>2</v>
      </c>
      <c r="C68" s="53" t="s">
        <v>334</v>
      </c>
      <c r="D68" s="54"/>
      <c r="E68" s="55">
        <v>1</v>
      </c>
      <c r="F68" s="187">
        <v>750</v>
      </c>
      <c r="G68" s="67">
        <f t="shared" si="2"/>
        <v>15000</v>
      </c>
    </row>
    <row r="69" spans="1:7" ht="15" customHeight="1">
      <c r="A69" s="38">
        <f t="shared" si="3"/>
        <v>64</v>
      </c>
      <c r="B69" s="52" t="s">
        <v>2</v>
      </c>
      <c r="C69" s="53" t="s">
        <v>335</v>
      </c>
      <c r="D69" s="54"/>
      <c r="E69" s="55">
        <v>1</v>
      </c>
      <c r="F69" s="187">
        <v>500</v>
      </c>
      <c r="G69" s="67">
        <f t="shared" si="2"/>
        <v>10000</v>
      </c>
    </row>
    <row r="70" spans="1:7" ht="15" customHeight="1">
      <c r="A70" s="38">
        <f t="shared" si="3"/>
        <v>65</v>
      </c>
      <c r="B70" s="52" t="s">
        <v>2</v>
      </c>
      <c r="C70" s="53" t="s">
        <v>196</v>
      </c>
      <c r="D70" s="54"/>
      <c r="E70" s="55">
        <v>1</v>
      </c>
      <c r="F70" s="187">
        <v>250</v>
      </c>
      <c r="G70" s="67">
        <f t="shared" si="2"/>
        <v>5000</v>
      </c>
    </row>
    <row r="71" spans="1:7" ht="15" customHeight="1">
      <c r="A71" s="38">
        <f t="shared" si="3"/>
        <v>66</v>
      </c>
      <c r="B71" s="52" t="s">
        <v>2</v>
      </c>
      <c r="C71" s="53" t="s">
        <v>170</v>
      </c>
      <c r="D71" s="54"/>
      <c r="E71" s="55">
        <v>1</v>
      </c>
      <c r="F71" s="187">
        <v>500</v>
      </c>
      <c r="G71" s="67">
        <f t="shared" si="2"/>
        <v>10000</v>
      </c>
    </row>
    <row r="72" spans="1:7" ht="15" customHeight="1">
      <c r="A72" s="38">
        <f t="shared" si="3"/>
        <v>67</v>
      </c>
      <c r="B72" s="52" t="s">
        <v>2</v>
      </c>
      <c r="C72" s="53" t="s">
        <v>336</v>
      </c>
      <c r="D72" s="54"/>
      <c r="E72" s="55">
        <v>1</v>
      </c>
      <c r="F72" s="187">
        <v>250</v>
      </c>
      <c r="G72" s="67">
        <f t="shared" si="2"/>
        <v>5000</v>
      </c>
    </row>
    <row r="73" spans="1:7" ht="15" customHeight="1">
      <c r="A73" s="38">
        <f t="shared" si="3"/>
        <v>68</v>
      </c>
      <c r="B73" s="52" t="s">
        <v>2</v>
      </c>
      <c r="C73" s="53" t="s">
        <v>197</v>
      </c>
      <c r="D73" s="54"/>
      <c r="E73" s="55">
        <v>1</v>
      </c>
      <c r="F73" s="187">
        <v>750</v>
      </c>
      <c r="G73" s="67">
        <f t="shared" si="2"/>
        <v>15000</v>
      </c>
    </row>
    <row r="74" spans="1:7" ht="15" customHeight="1">
      <c r="A74" s="38">
        <f t="shared" si="3"/>
        <v>69</v>
      </c>
      <c r="B74" s="52" t="s">
        <v>2</v>
      </c>
      <c r="C74" s="53" t="s">
        <v>16</v>
      </c>
      <c r="D74" s="54"/>
      <c r="E74" s="55">
        <v>1</v>
      </c>
      <c r="F74" s="187">
        <v>500</v>
      </c>
      <c r="G74" s="67">
        <f t="shared" si="2"/>
        <v>10000</v>
      </c>
    </row>
    <row r="75" spans="1:7" ht="15" customHeight="1" thickBot="1">
      <c r="A75" s="38">
        <f t="shared" si="3"/>
        <v>70</v>
      </c>
      <c r="B75" s="52" t="s">
        <v>2</v>
      </c>
      <c r="C75" s="53" t="s">
        <v>106</v>
      </c>
      <c r="D75" s="54"/>
      <c r="E75" s="55">
        <v>1</v>
      </c>
      <c r="F75" s="187">
        <v>750</v>
      </c>
      <c r="G75" s="67">
        <f t="shared" si="2"/>
        <v>15000</v>
      </c>
    </row>
    <row r="76" spans="1:7" ht="19.5" customHeight="1" thickBot="1">
      <c r="A76" s="421" t="s">
        <v>32</v>
      </c>
      <c r="B76" s="422"/>
      <c r="C76" s="423"/>
      <c r="D76" s="50">
        <v>20000</v>
      </c>
      <c r="E76" s="56">
        <f>SUM(E48:E75)</f>
        <v>28</v>
      </c>
      <c r="F76" s="68">
        <f>SUM(F48:F75)</f>
        <v>20000</v>
      </c>
      <c r="G76" s="149">
        <f>SUM(G48:G75)</f>
        <v>400000</v>
      </c>
    </row>
    <row r="77" spans="1:7" ht="15" customHeight="1">
      <c r="A77" s="38">
        <f>A75+1</f>
        <v>71</v>
      </c>
      <c r="B77" s="52" t="s">
        <v>82</v>
      </c>
      <c r="C77" s="53" t="s">
        <v>185</v>
      </c>
      <c r="D77" s="54"/>
      <c r="E77" s="57">
        <v>1</v>
      </c>
      <c r="F77" s="72">
        <v>900</v>
      </c>
      <c r="G77" s="66">
        <f>SUM(F77*20)</f>
        <v>18000</v>
      </c>
    </row>
    <row r="78" spans="1:7" ht="15" customHeight="1">
      <c r="A78" s="38">
        <f>A77+1</f>
        <v>72</v>
      </c>
      <c r="B78" s="52" t="s">
        <v>82</v>
      </c>
      <c r="C78" s="53" t="s">
        <v>17</v>
      </c>
      <c r="D78" s="54"/>
      <c r="E78" s="57">
        <v>1</v>
      </c>
      <c r="F78" s="72">
        <v>500</v>
      </c>
      <c r="G78" s="66">
        <f aca="true" t="shared" si="4" ref="G78:G90">SUM(F78*20)</f>
        <v>10000</v>
      </c>
    </row>
    <row r="79" spans="1:7" ht="15" customHeight="1">
      <c r="A79" s="38">
        <f aca="true" t="shared" si="5" ref="A79:A90">A78+1</f>
        <v>73</v>
      </c>
      <c r="B79" s="52" t="s">
        <v>82</v>
      </c>
      <c r="C79" s="53" t="s">
        <v>305</v>
      </c>
      <c r="D79" s="54"/>
      <c r="E79" s="57">
        <v>1</v>
      </c>
      <c r="F79" s="72">
        <v>1000</v>
      </c>
      <c r="G79" s="66">
        <f t="shared" si="4"/>
        <v>20000</v>
      </c>
    </row>
    <row r="80" spans="1:7" ht="15" customHeight="1">
      <c r="A80" s="38">
        <f t="shared" si="5"/>
        <v>74</v>
      </c>
      <c r="B80" s="52" t="s">
        <v>82</v>
      </c>
      <c r="C80" s="53" t="s">
        <v>101</v>
      </c>
      <c r="D80" s="54"/>
      <c r="E80" s="57">
        <v>1</v>
      </c>
      <c r="F80" s="72">
        <v>500</v>
      </c>
      <c r="G80" s="66">
        <f t="shared" si="4"/>
        <v>10000</v>
      </c>
    </row>
    <row r="81" spans="1:7" ht="15" customHeight="1">
      <c r="A81" s="38">
        <f t="shared" si="5"/>
        <v>75</v>
      </c>
      <c r="B81" s="52" t="s">
        <v>82</v>
      </c>
      <c r="C81" s="53" t="s">
        <v>68</v>
      </c>
      <c r="D81" s="54"/>
      <c r="E81" s="57">
        <v>1</v>
      </c>
      <c r="F81" s="72">
        <v>1000</v>
      </c>
      <c r="G81" s="66">
        <f t="shared" si="4"/>
        <v>20000</v>
      </c>
    </row>
    <row r="82" spans="1:7" ht="15" customHeight="1">
      <c r="A82" s="38">
        <f t="shared" si="5"/>
        <v>76</v>
      </c>
      <c r="B82" s="52" t="s">
        <v>82</v>
      </c>
      <c r="C82" s="53" t="s">
        <v>184</v>
      </c>
      <c r="D82" s="54"/>
      <c r="E82" s="57">
        <v>1</v>
      </c>
      <c r="F82" s="72">
        <v>500</v>
      </c>
      <c r="G82" s="66">
        <f t="shared" si="4"/>
        <v>10000</v>
      </c>
    </row>
    <row r="83" spans="1:7" ht="15" customHeight="1">
      <c r="A83" s="38">
        <f t="shared" si="5"/>
        <v>77</v>
      </c>
      <c r="B83" s="52" t="s">
        <v>82</v>
      </c>
      <c r="C83" s="53" t="s">
        <v>125</v>
      </c>
      <c r="D83" s="54"/>
      <c r="E83" s="57">
        <v>1</v>
      </c>
      <c r="F83" s="72">
        <v>900</v>
      </c>
      <c r="G83" s="66">
        <f t="shared" si="4"/>
        <v>18000</v>
      </c>
    </row>
    <row r="84" spans="1:7" ht="15" customHeight="1">
      <c r="A84" s="38">
        <f t="shared" si="5"/>
        <v>78</v>
      </c>
      <c r="B84" s="52" t="s">
        <v>82</v>
      </c>
      <c r="C84" s="53" t="s">
        <v>66</v>
      </c>
      <c r="D84" s="54"/>
      <c r="E84" s="57">
        <v>1</v>
      </c>
      <c r="F84" s="72">
        <v>600</v>
      </c>
      <c r="G84" s="66">
        <f t="shared" si="4"/>
        <v>12000</v>
      </c>
    </row>
    <row r="85" spans="1:7" ht="15" customHeight="1">
      <c r="A85" s="38">
        <f t="shared" si="5"/>
        <v>79</v>
      </c>
      <c r="B85" s="52" t="s">
        <v>82</v>
      </c>
      <c r="C85" s="53" t="s">
        <v>112</v>
      </c>
      <c r="D85" s="54"/>
      <c r="E85" s="57">
        <v>1</v>
      </c>
      <c r="F85" s="72">
        <v>1000</v>
      </c>
      <c r="G85" s="66">
        <f t="shared" si="4"/>
        <v>20000</v>
      </c>
    </row>
    <row r="86" spans="1:7" ht="15" customHeight="1">
      <c r="A86" s="38">
        <f t="shared" si="5"/>
        <v>80</v>
      </c>
      <c r="B86" s="52" t="s">
        <v>82</v>
      </c>
      <c r="C86" s="53" t="s">
        <v>85</v>
      </c>
      <c r="D86" s="54"/>
      <c r="E86" s="57">
        <v>1</v>
      </c>
      <c r="F86" s="72">
        <v>500</v>
      </c>
      <c r="G86" s="66">
        <f t="shared" si="4"/>
        <v>10000</v>
      </c>
    </row>
    <row r="87" spans="1:7" ht="15" customHeight="1">
      <c r="A87" s="38">
        <f t="shared" si="5"/>
        <v>81</v>
      </c>
      <c r="B87" s="52" t="s">
        <v>82</v>
      </c>
      <c r="C87" s="53" t="s">
        <v>67</v>
      </c>
      <c r="D87" s="54"/>
      <c r="E87" s="57">
        <v>1</v>
      </c>
      <c r="F87" s="72">
        <v>500</v>
      </c>
      <c r="G87" s="66">
        <f t="shared" si="4"/>
        <v>10000</v>
      </c>
    </row>
    <row r="88" spans="1:7" ht="15" customHeight="1">
      <c r="A88" s="38">
        <f t="shared" si="5"/>
        <v>82</v>
      </c>
      <c r="B88" s="52" t="s">
        <v>82</v>
      </c>
      <c r="C88" s="53" t="s">
        <v>97</v>
      </c>
      <c r="D88" s="54"/>
      <c r="E88" s="57">
        <v>1</v>
      </c>
      <c r="F88" s="72">
        <v>600</v>
      </c>
      <c r="G88" s="66">
        <f t="shared" si="4"/>
        <v>12000</v>
      </c>
    </row>
    <row r="89" spans="1:7" ht="15" customHeight="1">
      <c r="A89" s="38">
        <f t="shared" si="5"/>
        <v>83</v>
      </c>
      <c r="B89" s="52" t="s">
        <v>82</v>
      </c>
      <c r="C89" s="53" t="s">
        <v>113</v>
      </c>
      <c r="D89" s="54"/>
      <c r="E89" s="57">
        <v>1</v>
      </c>
      <c r="F89" s="72">
        <v>600</v>
      </c>
      <c r="G89" s="66">
        <f t="shared" si="4"/>
        <v>12000</v>
      </c>
    </row>
    <row r="90" spans="1:7" ht="15" customHeight="1" thickBot="1">
      <c r="A90" s="38">
        <f t="shared" si="5"/>
        <v>84</v>
      </c>
      <c r="B90" s="52" t="s">
        <v>82</v>
      </c>
      <c r="C90" s="53" t="s">
        <v>108</v>
      </c>
      <c r="D90" s="54"/>
      <c r="E90" s="57">
        <v>1</v>
      </c>
      <c r="F90" s="72">
        <v>900</v>
      </c>
      <c r="G90" s="66">
        <f t="shared" si="4"/>
        <v>18000</v>
      </c>
    </row>
    <row r="91" spans="1:7" ht="19.5" customHeight="1" thickBot="1">
      <c r="A91" s="421" t="s">
        <v>32</v>
      </c>
      <c r="B91" s="422"/>
      <c r="C91" s="423"/>
      <c r="D91" s="50">
        <v>20000</v>
      </c>
      <c r="E91" s="56">
        <f>SUM(E77:E90)</f>
        <v>14</v>
      </c>
      <c r="F91" s="68">
        <f>SUM(F77:F90)</f>
        <v>10000</v>
      </c>
      <c r="G91" s="149">
        <f>SUM(G77:G90)</f>
        <v>200000</v>
      </c>
    </row>
    <row r="92" spans="1:7" ht="15" customHeight="1">
      <c r="A92" s="38">
        <f>A90+1</f>
        <v>85</v>
      </c>
      <c r="B92" s="52" t="s">
        <v>4</v>
      </c>
      <c r="C92" s="53" t="s">
        <v>199</v>
      </c>
      <c r="D92" s="54"/>
      <c r="E92" s="57">
        <v>1</v>
      </c>
      <c r="F92" s="72">
        <v>2000</v>
      </c>
      <c r="G92" s="66">
        <f>SUM(F92*20)</f>
        <v>40000</v>
      </c>
    </row>
    <row r="93" spans="1:7" ht="15" customHeight="1">
      <c r="A93" s="38">
        <f aca="true" t="shared" si="6" ref="A93:A98">A92+1</f>
        <v>86</v>
      </c>
      <c r="B93" s="52" t="s">
        <v>4</v>
      </c>
      <c r="C93" s="53" t="s">
        <v>200</v>
      </c>
      <c r="D93" s="54"/>
      <c r="E93" s="57">
        <v>1</v>
      </c>
      <c r="F93" s="72">
        <v>1500</v>
      </c>
      <c r="G93" s="66">
        <f aca="true" t="shared" si="7" ref="G93:G98">SUM(F93*20)</f>
        <v>30000</v>
      </c>
    </row>
    <row r="94" spans="1:7" ht="15" customHeight="1">
      <c r="A94" s="38">
        <f t="shared" si="6"/>
        <v>87</v>
      </c>
      <c r="B94" s="52" t="s">
        <v>4</v>
      </c>
      <c r="C94" s="53" t="s">
        <v>124</v>
      </c>
      <c r="D94" s="54"/>
      <c r="E94" s="57">
        <v>1</v>
      </c>
      <c r="F94" s="72">
        <v>500</v>
      </c>
      <c r="G94" s="66">
        <f t="shared" si="7"/>
        <v>10000</v>
      </c>
    </row>
    <row r="95" spans="1:7" ht="15" customHeight="1">
      <c r="A95" s="38">
        <f t="shared" si="6"/>
        <v>88</v>
      </c>
      <c r="B95" s="52" t="s">
        <v>4</v>
      </c>
      <c r="C95" s="53" t="s">
        <v>69</v>
      </c>
      <c r="D95" s="54"/>
      <c r="E95" s="57">
        <v>1</v>
      </c>
      <c r="F95" s="72">
        <v>1500</v>
      </c>
      <c r="G95" s="66">
        <f t="shared" si="7"/>
        <v>30000</v>
      </c>
    </row>
    <row r="96" spans="1:7" ht="15" customHeight="1">
      <c r="A96" s="38">
        <f t="shared" si="6"/>
        <v>89</v>
      </c>
      <c r="B96" s="52" t="s">
        <v>4</v>
      </c>
      <c r="C96" s="53" t="s">
        <v>198</v>
      </c>
      <c r="D96" s="54"/>
      <c r="E96" s="57">
        <v>1</v>
      </c>
      <c r="F96" s="72">
        <v>2250</v>
      </c>
      <c r="G96" s="66">
        <f t="shared" si="7"/>
        <v>45000</v>
      </c>
    </row>
    <row r="97" spans="1:7" ht="15" customHeight="1">
      <c r="A97" s="38">
        <f t="shared" si="6"/>
        <v>90</v>
      </c>
      <c r="B97" s="52" t="s">
        <v>4</v>
      </c>
      <c r="C97" s="53" t="s">
        <v>303</v>
      </c>
      <c r="D97" s="54"/>
      <c r="E97" s="57">
        <v>1</v>
      </c>
      <c r="F97" s="72">
        <v>1000</v>
      </c>
      <c r="G97" s="66">
        <f t="shared" si="7"/>
        <v>20000</v>
      </c>
    </row>
    <row r="98" spans="1:7" ht="15" customHeight="1">
      <c r="A98" s="38">
        <f t="shared" si="6"/>
        <v>91</v>
      </c>
      <c r="B98" s="52" t="s">
        <v>4</v>
      </c>
      <c r="C98" s="53" t="s">
        <v>201</v>
      </c>
      <c r="D98" s="54"/>
      <c r="E98" s="57">
        <v>1</v>
      </c>
      <c r="F98" s="72">
        <v>1000</v>
      </c>
      <c r="G98" s="66">
        <f t="shared" si="7"/>
        <v>20000</v>
      </c>
    </row>
    <row r="99" spans="1:7" ht="15" customHeight="1" thickBot="1">
      <c r="A99" s="38">
        <f>A98+1</f>
        <v>92</v>
      </c>
      <c r="B99" s="52" t="s">
        <v>4</v>
      </c>
      <c r="C99" s="53" t="s">
        <v>304</v>
      </c>
      <c r="D99" s="54"/>
      <c r="E99" s="57">
        <v>1</v>
      </c>
      <c r="F99" s="72">
        <v>250</v>
      </c>
      <c r="G99" s="66">
        <f>SUM(F99*20)</f>
        <v>5000</v>
      </c>
    </row>
    <row r="100" spans="1:7" ht="19.5" customHeight="1" thickBot="1">
      <c r="A100" s="170" t="s">
        <v>32</v>
      </c>
      <c r="B100" s="171"/>
      <c r="C100" s="169"/>
      <c r="D100" s="50">
        <v>10000</v>
      </c>
      <c r="E100" s="56">
        <f>SUM(E92:E99)</f>
        <v>8</v>
      </c>
      <c r="F100" s="68">
        <f>SUM(F92:F99)</f>
        <v>10000</v>
      </c>
      <c r="G100" s="149">
        <f>SUM(G92:G99)</f>
        <v>200000</v>
      </c>
    </row>
    <row r="101" spans="1:7" ht="15" customHeight="1">
      <c r="A101" s="52">
        <f>A99+1</f>
        <v>93</v>
      </c>
      <c r="B101" s="52" t="s">
        <v>5</v>
      </c>
      <c r="C101" s="53" t="s">
        <v>210</v>
      </c>
      <c r="D101" s="54"/>
      <c r="E101" s="57">
        <v>1</v>
      </c>
      <c r="F101" s="72">
        <v>1000</v>
      </c>
      <c r="G101" s="67">
        <f>SUM(F101*20)</f>
        <v>20000</v>
      </c>
    </row>
    <row r="102" spans="1:7" ht="15" customHeight="1">
      <c r="A102" s="38">
        <f>A101+1</f>
        <v>94</v>
      </c>
      <c r="B102" s="52" t="s">
        <v>5</v>
      </c>
      <c r="C102" s="53" t="s">
        <v>18</v>
      </c>
      <c r="D102" s="54"/>
      <c r="E102" s="57">
        <v>1</v>
      </c>
      <c r="F102" s="72">
        <v>1000</v>
      </c>
      <c r="G102" s="67">
        <f aca="true" t="shared" si="8" ref="G102:G133">SUM(F102*20)</f>
        <v>20000</v>
      </c>
    </row>
    <row r="103" spans="1:7" ht="15" customHeight="1">
      <c r="A103" s="38">
        <f aca="true" t="shared" si="9" ref="A103:A133">A102+1</f>
        <v>95</v>
      </c>
      <c r="B103" s="52" t="s">
        <v>5</v>
      </c>
      <c r="C103" s="53" t="s">
        <v>209</v>
      </c>
      <c r="D103" s="54"/>
      <c r="E103" s="57">
        <v>1</v>
      </c>
      <c r="F103" s="72">
        <v>750</v>
      </c>
      <c r="G103" s="67">
        <f t="shared" si="8"/>
        <v>15000</v>
      </c>
    </row>
    <row r="104" spans="1:7" ht="15" customHeight="1">
      <c r="A104" s="38">
        <f t="shared" si="9"/>
        <v>96</v>
      </c>
      <c r="B104" s="52" t="s">
        <v>5</v>
      </c>
      <c r="C104" s="53" t="s">
        <v>203</v>
      </c>
      <c r="D104" s="54"/>
      <c r="E104" s="57">
        <v>1</v>
      </c>
      <c r="F104" s="72">
        <v>1000</v>
      </c>
      <c r="G104" s="67">
        <f t="shared" si="8"/>
        <v>20000</v>
      </c>
    </row>
    <row r="105" spans="1:7" ht="15" customHeight="1">
      <c r="A105" s="38">
        <f t="shared" si="9"/>
        <v>97</v>
      </c>
      <c r="B105" s="52" t="s">
        <v>5</v>
      </c>
      <c r="C105" s="53" t="s">
        <v>154</v>
      </c>
      <c r="D105" s="54"/>
      <c r="E105" s="57">
        <v>1</v>
      </c>
      <c r="F105" s="72">
        <v>750</v>
      </c>
      <c r="G105" s="67">
        <f t="shared" si="8"/>
        <v>15000</v>
      </c>
    </row>
    <row r="106" spans="1:7" ht="15" customHeight="1">
      <c r="A106" s="38">
        <f t="shared" si="9"/>
        <v>98</v>
      </c>
      <c r="B106" s="52" t="s">
        <v>5</v>
      </c>
      <c r="C106" s="53" t="s">
        <v>323</v>
      </c>
      <c r="D106" s="54"/>
      <c r="E106" s="57">
        <v>1</v>
      </c>
      <c r="F106" s="72">
        <v>500</v>
      </c>
      <c r="G106" s="67">
        <f t="shared" si="8"/>
        <v>10000</v>
      </c>
    </row>
    <row r="107" spans="1:7" ht="15" customHeight="1">
      <c r="A107" s="38">
        <f t="shared" si="9"/>
        <v>99</v>
      </c>
      <c r="B107" s="52" t="s">
        <v>5</v>
      </c>
      <c r="C107" s="53" t="s">
        <v>152</v>
      </c>
      <c r="D107" s="54"/>
      <c r="E107" s="57">
        <v>1</v>
      </c>
      <c r="F107" s="72">
        <v>1000</v>
      </c>
      <c r="G107" s="67">
        <f t="shared" si="8"/>
        <v>20000</v>
      </c>
    </row>
    <row r="108" spans="1:7" ht="15" customHeight="1">
      <c r="A108" s="38">
        <f t="shared" si="9"/>
        <v>100</v>
      </c>
      <c r="B108" s="52" t="s">
        <v>5</v>
      </c>
      <c r="C108" s="53" t="s">
        <v>413</v>
      </c>
      <c r="D108" s="54"/>
      <c r="E108" s="57">
        <v>1</v>
      </c>
      <c r="F108" s="72">
        <v>750</v>
      </c>
      <c r="G108" s="67">
        <f t="shared" si="8"/>
        <v>15000</v>
      </c>
    </row>
    <row r="109" spans="1:7" ht="15" customHeight="1">
      <c r="A109" s="38">
        <f t="shared" si="9"/>
        <v>101</v>
      </c>
      <c r="B109" s="52" t="s">
        <v>5</v>
      </c>
      <c r="C109" s="53" t="s">
        <v>155</v>
      </c>
      <c r="D109" s="54"/>
      <c r="E109" s="57">
        <v>1</v>
      </c>
      <c r="F109" s="72">
        <v>1000</v>
      </c>
      <c r="G109" s="67">
        <f t="shared" si="8"/>
        <v>20000</v>
      </c>
    </row>
    <row r="110" spans="1:7" ht="15" customHeight="1">
      <c r="A110" s="38">
        <f t="shared" si="9"/>
        <v>102</v>
      </c>
      <c r="B110" s="52" t="s">
        <v>5</v>
      </c>
      <c r="C110" s="53" t="s">
        <v>71</v>
      </c>
      <c r="D110" s="54"/>
      <c r="E110" s="57">
        <v>1</v>
      </c>
      <c r="F110" s="72">
        <v>750</v>
      </c>
      <c r="G110" s="67">
        <f t="shared" si="8"/>
        <v>15000</v>
      </c>
    </row>
    <row r="111" spans="1:7" ht="15" customHeight="1">
      <c r="A111" s="38">
        <f t="shared" si="9"/>
        <v>103</v>
      </c>
      <c r="B111" s="52" t="s">
        <v>5</v>
      </c>
      <c r="C111" s="193" t="s">
        <v>414</v>
      </c>
      <c r="D111" s="54"/>
      <c r="E111" s="57">
        <v>1</v>
      </c>
      <c r="F111" s="194">
        <v>500</v>
      </c>
      <c r="G111" s="67">
        <f t="shared" si="8"/>
        <v>10000</v>
      </c>
    </row>
    <row r="112" spans="1:7" ht="15" customHeight="1">
      <c r="A112" s="38">
        <f t="shared" si="9"/>
        <v>104</v>
      </c>
      <c r="B112" s="52" t="s">
        <v>5</v>
      </c>
      <c r="C112" s="193" t="s">
        <v>314</v>
      </c>
      <c r="D112" s="54"/>
      <c r="E112" s="57">
        <v>1</v>
      </c>
      <c r="F112" s="194">
        <v>750</v>
      </c>
      <c r="G112" s="67">
        <f t="shared" si="8"/>
        <v>15000</v>
      </c>
    </row>
    <row r="113" spans="1:7" ht="15" customHeight="1">
      <c r="A113" s="38">
        <f t="shared" si="9"/>
        <v>105</v>
      </c>
      <c r="B113" s="52" t="s">
        <v>5</v>
      </c>
      <c r="C113" s="193" t="s">
        <v>415</v>
      </c>
      <c r="D113" s="54"/>
      <c r="E113" s="57">
        <v>1</v>
      </c>
      <c r="F113" s="194">
        <v>500</v>
      </c>
      <c r="G113" s="67">
        <f t="shared" si="8"/>
        <v>10000</v>
      </c>
    </row>
    <row r="114" spans="1:7" ht="15" customHeight="1">
      <c r="A114" s="38">
        <f t="shared" si="9"/>
        <v>106</v>
      </c>
      <c r="B114" s="52" t="s">
        <v>5</v>
      </c>
      <c r="C114" s="193" t="s">
        <v>153</v>
      </c>
      <c r="D114" s="54"/>
      <c r="E114" s="57">
        <v>1</v>
      </c>
      <c r="F114" s="194">
        <v>500</v>
      </c>
      <c r="G114" s="67">
        <f t="shared" si="8"/>
        <v>10000</v>
      </c>
    </row>
    <row r="115" spans="1:7" ht="15" customHeight="1">
      <c r="A115" s="38">
        <f t="shared" si="9"/>
        <v>107</v>
      </c>
      <c r="B115" s="52" t="s">
        <v>5</v>
      </c>
      <c r="C115" s="193" t="s">
        <v>319</v>
      </c>
      <c r="D115" s="54"/>
      <c r="E115" s="57">
        <v>1</v>
      </c>
      <c r="F115" s="194">
        <v>750</v>
      </c>
      <c r="G115" s="67">
        <f t="shared" si="8"/>
        <v>15000</v>
      </c>
    </row>
    <row r="116" spans="1:7" ht="15" customHeight="1">
      <c r="A116" s="38">
        <f t="shared" si="9"/>
        <v>108</v>
      </c>
      <c r="B116" s="52" t="s">
        <v>5</v>
      </c>
      <c r="C116" s="193" t="s">
        <v>416</v>
      </c>
      <c r="D116" s="54"/>
      <c r="E116" s="57">
        <v>1</v>
      </c>
      <c r="F116" s="194">
        <v>500</v>
      </c>
      <c r="G116" s="67">
        <f t="shared" si="8"/>
        <v>10000</v>
      </c>
    </row>
    <row r="117" spans="1:7" ht="15" customHeight="1">
      <c r="A117" s="38">
        <f t="shared" si="9"/>
        <v>109</v>
      </c>
      <c r="B117" s="52" t="s">
        <v>5</v>
      </c>
      <c r="C117" s="193" t="s">
        <v>202</v>
      </c>
      <c r="D117" s="54"/>
      <c r="E117" s="57">
        <v>1</v>
      </c>
      <c r="F117" s="194">
        <v>1000</v>
      </c>
      <c r="G117" s="67">
        <f t="shared" si="8"/>
        <v>20000</v>
      </c>
    </row>
    <row r="118" spans="1:7" ht="15" customHeight="1">
      <c r="A118" s="38">
        <f t="shared" si="9"/>
        <v>110</v>
      </c>
      <c r="B118" s="52" t="s">
        <v>5</v>
      </c>
      <c r="C118" s="193" t="s">
        <v>72</v>
      </c>
      <c r="D118" s="54"/>
      <c r="E118" s="57">
        <v>1</v>
      </c>
      <c r="F118" s="194">
        <v>750</v>
      </c>
      <c r="G118" s="67">
        <f t="shared" si="8"/>
        <v>15000</v>
      </c>
    </row>
    <row r="119" spans="1:7" ht="15" customHeight="1">
      <c r="A119" s="38">
        <f t="shared" si="9"/>
        <v>111</v>
      </c>
      <c r="B119" s="52" t="s">
        <v>5</v>
      </c>
      <c r="C119" s="193" t="s">
        <v>324</v>
      </c>
      <c r="D119" s="54"/>
      <c r="E119" s="57">
        <v>1</v>
      </c>
      <c r="F119" s="194">
        <v>1000</v>
      </c>
      <c r="G119" s="67">
        <f t="shared" si="8"/>
        <v>20000</v>
      </c>
    </row>
    <row r="120" spans="1:7" ht="15" customHeight="1">
      <c r="A120" s="38">
        <f t="shared" si="9"/>
        <v>112</v>
      </c>
      <c r="B120" s="52" t="s">
        <v>5</v>
      </c>
      <c r="C120" s="193" t="s">
        <v>321</v>
      </c>
      <c r="D120" s="54"/>
      <c r="E120" s="57">
        <v>1</v>
      </c>
      <c r="F120" s="194">
        <v>500</v>
      </c>
      <c r="G120" s="67">
        <f t="shared" si="8"/>
        <v>10000</v>
      </c>
    </row>
    <row r="121" spans="1:7" ht="15" customHeight="1">
      <c r="A121" s="38">
        <f t="shared" si="9"/>
        <v>113</v>
      </c>
      <c r="B121" s="52" t="s">
        <v>5</v>
      </c>
      <c r="C121" s="193" t="s">
        <v>156</v>
      </c>
      <c r="D121" s="54"/>
      <c r="E121" s="57">
        <v>1</v>
      </c>
      <c r="F121" s="194">
        <v>750</v>
      </c>
      <c r="G121" s="67">
        <f t="shared" si="8"/>
        <v>15000</v>
      </c>
    </row>
    <row r="122" spans="1:7" ht="15" customHeight="1">
      <c r="A122" s="38">
        <f t="shared" si="9"/>
        <v>114</v>
      </c>
      <c r="B122" s="52" t="s">
        <v>5</v>
      </c>
      <c r="C122" s="193" t="s">
        <v>417</v>
      </c>
      <c r="D122" s="54"/>
      <c r="E122" s="57">
        <v>1</v>
      </c>
      <c r="F122" s="194">
        <v>500</v>
      </c>
      <c r="G122" s="67">
        <f t="shared" si="8"/>
        <v>10000</v>
      </c>
    </row>
    <row r="123" spans="1:7" ht="15" customHeight="1">
      <c r="A123" s="38">
        <f t="shared" si="9"/>
        <v>115</v>
      </c>
      <c r="B123" s="52" t="s">
        <v>5</v>
      </c>
      <c r="C123" s="193" t="s">
        <v>418</v>
      </c>
      <c r="D123" s="54"/>
      <c r="E123" s="57">
        <v>1</v>
      </c>
      <c r="F123" s="194">
        <v>1500</v>
      </c>
      <c r="G123" s="67">
        <f t="shared" si="8"/>
        <v>30000</v>
      </c>
    </row>
    <row r="124" spans="1:7" ht="15" customHeight="1">
      <c r="A124" s="38">
        <f t="shared" si="9"/>
        <v>116</v>
      </c>
      <c r="B124" s="52" t="s">
        <v>5</v>
      </c>
      <c r="C124" s="193" t="s">
        <v>325</v>
      </c>
      <c r="D124" s="54"/>
      <c r="E124" s="57">
        <v>1</v>
      </c>
      <c r="F124" s="194">
        <v>1000</v>
      </c>
      <c r="G124" s="67">
        <f t="shared" si="8"/>
        <v>20000</v>
      </c>
    </row>
    <row r="125" spans="1:7" ht="15" customHeight="1">
      <c r="A125" s="38">
        <f t="shared" si="9"/>
        <v>117</v>
      </c>
      <c r="B125" s="52" t="s">
        <v>5</v>
      </c>
      <c r="C125" s="193" t="s">
        <v>326</v>
      </c>
      <c r="D125" s="54"/>
      <c r="E125" s="57">
        <v>1</v>
      </c>
      <c r="F125" s="194">
        <v>500</v>
      </c>
      <c r="G125" s="67">
        <f t="shared" si="8"/>
        <v>10000</v>
      </c>
    </row>
    <row r="126" spans="1:7" ht="15" customHeight="1">
      <c r="A126" s="38">
        <f t="shared" si="9"/>
        <v>118</v>
      </c>
      <c r="B126" s="52" t="s">
        <v>5</v>
      </c>
      <c r="C126" s="193" t="s">
        <v>318</v>
      </c>
      <c r="D126" s="54"/>
      <c r="E126" s="57">
        <v>1</v>
      </c>
      <c r="F126" s="194">
        <v>500</v>
      </c>
      <c r="G126" s="67">
        <f t="shared" si="8"/>
        <v>10000</v>
      </c>
    </row>
    <row r="127" spans="1:7" ht="15" customHeight="1">
      <c r="A127" s="38">
        <f t="shared" si="9"/>
        <v>119</v>
      </c>
      <c r="B127" s="52" t="s">
        <v>5</v>
      </c>
      <c r="C127" s="193" t="s">
        <v>110</v>
      </c>
      <c r="D127" s="54"/>
      <c r="E127" s="57">
        <v>1</v>
      </c>
      <c r="F127" s="194">
        <v>500</v>
      </c>
      <c r="G127" s="67">
        <f t="shared" si="8"/>
        <v>10000</v>
      </c>
    </row>
    <row r="128" spans="1:7" ht="15" customHeight="1">
      <c r="A128" s="38">
        <f t="shared" si="9"/>
        <v>120</v>
      </c>
      <c r="B128" s="52" t="s">
        <v>5</v>
      </c>
      <c r="C128" s="193" t="s">
        <v>157</v>
      </c>
      <c r="D128" s="54"/>
      <c r="E128" s="57">
        <v>1</v>
      </c>
      <c r="F128" s="194">
        <v>1000</v>
      </c>
      <c r="G128" s="67">
        <f t="shared" si="8"/>
        <v>20000</v>
      </c>
    </row>
    <row r="129" spans="1:7" ht="15" customHeight="1">
      <c r="A129" s="38">
        <f t="shared" si="9"/>
        <v>121</v>
      </c>
      <c r="B129" s="52" t="s">
        <v>5</v>
      </c>
      <c r="C129" s="193" t="s">
        <v>165</v>
      </c>
      <c r="D129" s="54"/>
      <c r="E129" s="57">
        <v>1</v>
      </c>
      <c r="F129" s="194">
        <v>1000</v>
      </c>
      <c r="G129" s="67">
        <f t="shared" si="8"/>
        <v>20000</v>
      </c>
    </row>
    <row r="130" spans="1:7" ht="15" customHeight="1">
      <c r="A130" s="38">
        <f t="shared" si="9"/>
        <v>122</v>
      </c>
      <c r="B130" s="52" t="s">
        <v>5</v>
      </c>
      <c r="C130" s="193" t="s">
        <v>419</v>
      </c>
      <c r="D130" s="54"/>
      <c r="E130" s="57">
        <v>1</v>
      </c>
      <c r="F130" s="194">
        <v>500</v>
      </c>
      <c r="G130" s="67">
        <f t="shared" si="8"/>
        <v>10000</v>
      </c>
    </row>
    <row r="131" spans="1:7" ht="15" customHeight="1">
      <c r="A131" s="38">
        <f t="shared" si="9"/>
        <v>123</v>
      </c>
      <c r="B131" s="52" t="s">
        <v>5</v>
      </c>
      <c r="C131" s="193" t="s">
        <v>420</v>
      </c>
      <c r="D131" s="54"/>
      <c r="E131" s="57">
        <v>1</v>
      </c>
      <c r="F131" s="194">
        <v>750</v>
      </c>
      <c r="G131" s="67">
        <f t="shared" si="8"/>
        <v>15000</v>
      </c>
    </row>
    <row r="132" spans="1:7" ht="15" customHeight="1">
      <c r="A132" s="38">
        <f t="shared" si="9"/>
        <v>124</v>
      </c>
      <c r="B132" s="52" t="s">
        <v>5</v>
      </c>
      <c r="C132" s="193" t="s">
        <v>421</v>
      </c>
      <c r="D132" s="54"/>
      <c r="E132" s="57">
        <v>1</v>
      </c>
      <c r="F132" s="194">
        <v>500</v>
      </c>
      <c r="G132" s="67">
        <f t="shared" si="8"/>
        <v>10000</v>
      </c>
    </row>
    <row r="133" spans="1:7" ht="15" customHeight="1" thickBot="1">
      <c r="A133" s="38">
        <f t="shared" si="9"/>
        <v>125</v>
      </c>
      <c r="B133" s="52" t="s">
        <v>5</v>
      </c>
      <c r="C133" s="193" t="s">
        <v>422</v>
      </c>
      <c r="D133" s="54"/>
      <c r="E133" s="57">
        <v>1</v>
      </c>
      <c r="F133" s="194">
        <v>750</v>
      </c>
      <c r="G133" s="67">
        <f t="shared" si="8"/>
        <v>15000</v>
      </c>
    </row>
    <row r="134" spans="1:7" ht="19.5" customHeight="1">
      <c r="A134" s="424" t="s">
        <v>32</v>
      </c>
      <c r="B134" s="425"/>
      <c r="C134" s="426"/>
      <c r="D134" s="58">
        <v>30000</v>
      </c>
      <c r="E134" s="59">
        <f>SUM(E101:E133)</f>
        <v>33</v>
      </c>
      <c r="F134" s="69">
        <f>SUM(F101:F133)</f>
        <v>25000</v>
      </c>
      <c r="G134" s="150">
        <f>SUM(G101:G133)</f>
        <v>500000</v>
      </c>
    </row>
    <row r="135" spans="1:7" ht="15" customHeight="1">
      <c r="A135" s="38">
        <f>SUM(A133+1)</f>
        <v>126</v>
      </c>
      <c r="B135" s="38" t="s">
        <v>6</v>
      </c>
      <c r="C135" s="192" t="s">
        <v>210</v>
      </c>
      <c r="D135" s="61"/>
      <c r="E135" s="62">
        <v>1</v>
      </c>
      <c r="F135" s="188">
        <v>1150</v>
      </c>
      <c r="G135" s="66">
        <f aca="true" t="shared" si="10" ref="G135:G145">SUM(F136*20)</f>
        <v>27000</v>
      </c>
    </row>
    <row r="136" spans="1:7" ht="15" customHeight="1">
      <c r="A136" s="38">
        <f>SUM(A135+1)</f>
        <v>127</v>
      </c>
      <c r="B136" s="38" t="s">
        <v>6</v>
      </c>
      <c r="C136" s="60" t="s">
        <v>22</v>
      </c>
      <c r="D136" s="61"/>
      <c r="E136" s="62">
        <v>1</v>
      </c>
      <c r="F136" s="188">
        <v>1350</v>
      </c>
      <c r="G136" s="66">
        <f t="shared" si="10"/>
        <v>20000</v>
      </c>
    </row>
    <row r="137" spans="1:7" ht="15" customHeight="1">
      <c r="A137" s="38">
        <f aca="true" t="shared" si="11" ref="A137:A177">SUM(A136+1)</f>
        <v>128</v>
      </c>
      <c r="B137" s="38" t="s">
        <v>6</v>
      </c>
      <c r="C137" s="60" t="s">
        <v>20</v>
      </c>
      <c r="D137" s="61"/>
      <c r="E137" s="62">
        <v>1</v>
      </c>
      <c r="F137" s="188">
        <v>1000</v>
      </c>
      <c r="G137" s="66">
        <f t="shared" si="10"/>
        <v>10000</v>
      </c>
    </row>
    <row r="138" spans="1:7" ht="15" customHeight="1">
      <c r="A138" s="38">
        <f t="shared" si="11"/>
        <v>129</v>
      </c>
      <c r="B138" s="38" t="s">
        <v>6</v>
      </c>
      <c r="C138" s="60" t="s">
        <v>372</v>
      </c>
      <c r="D138" s="61"/>
      <c r="E138" s="62">
        <v>1</v>
      </c>
      <c r="F138" s="188">
        <v>500</v>
      </c>
      <c r="G138" s="66">
        <f t="shared" si="10"/>
        <v>20000</v>
      </c>
    </row>
    <row r="139" spans="1:7" ht="15" customHeight="1">
      <c r="A139" s="38">
        <f t="shared" si="11"/>
        <v>130</v>
      </c>
      <c r="B139" s="38" t="s">
        <v>6</v>
      </c>
      <c r="C139" s="60" t="s">
        <v>74</v>
      </c>
      <c r="D139" s="61"/>
      <c r="E139" s="62">
        <v>1</v>
      </c>
      <c r="F139" s="188">
        <v>1000</v>
      </c>
      <c r="G139" s="66">
        <f t="shared" si="10"/>
        <v>20000</v>
      </c>
    </row>
    <row r="140" spans="1:7" ht="15" customHeight="1">
      <c r="A140" s="38">
        <f t="shared" si="11"/>
        <v>131</v>
      </c>
      <c r="B140" s="38" t="s">
        <v>6</v>
      </c>
      <c r="C140" s="60" t="s">
        <v>205</v>
      </c>
      <c r="D140" s="61"/>
      <c r="E140" s="62">
        <v>1</v>
      </c>
      <c r="F140" s="188">
        <v>1000</v>
      </c>
      <c r="G140" s="66">
        <f t="shared" si="10"/>
        <v>20000</v>
      </c>
    </row>
    <row r="141" spans="1:7" ht="15" customHeight="1">
      <c r="A141" s="38">
        <f t="shared" si="11"/>
        <v>132</v>
      </c>
      <c r="B141" s="38" t="s">
        <v>6</v>
      </c>
      <c r="C141" s="60" t="s">
        <v>370</v>
      </c>
      <c r="D141" s="61"/>
      <c r="E141" s="62">
        <v>1</v>
      </c>
      <c r="F141" s="188">
        <v>1000</v>
      </c>
      <c r="G141" s="66">
        <f t="shared" si="10"/>
        <v>20000</v>
      </c>
    </row>
    <row r="142" spans="1:7" ht="15" customHeight="1">
      <c r="A142" s="38">
        <f t="shared" si="11"/>
        <v>133</v>
      </c>
      <c r="B142" s="38" t="s">
        <v>6</v>
      </c>
      <c r="C142" s="60" t="s">
        <v>111</v>
      </c>
      <c r="D142" s="61"/>
      <c r="E142" s="62">
        <v>1</v>
      </c>
      <c r="F142" s="188">
        <v>1000</v>
      </c>
      <c r="G142" s="66">
        <f t="shared" si="10"/>
        <v>10000</v>
      </c>
    </row>
    <row r="143" spans="1:7" ht="15" customHeight="1">
      <c r="A143" s="38">
        <f t="shared" si="11"/>
        <v>134</v>
      </c>
      <c r="B143" s="38" t="s">
        <v>6</v>
      </c>
      <c r="C143" s="60" t="s">
        <v>371</v>
      </c>
      <c r="D143" s="61"/>
      <c r="E143" s="62">
        <v>1</v>
      </c>
      <c r="F143" s="188">
        <v>500</v>
      </c>
      <c r="G143" s="66">
        <f t="shared" si="10"/>
        <v>10000</v>
      </c>
    </row>
    <row r="144" spans="1:7" ht="15" customHeight="1">
      <c r="A144" s="38">
        <f t="shared" si="11"/>
        <v>135</v>
      </c>
      <c r="B144" s="38" t="s">
        <v>6</v>
      </c>
      <c r="C144" s="60" t="s">
        <v>373</v>
      </c>
      <c r="D144" s="61"/>
      <c r="E144" s="62">
        <v>1</v>
      </c>
      <c r="F144" s="188">
        <v>500</v>
      </c>
      <c r="G144" s="66">
        <f t="shared" si="10"/>
        <v>20000</v>
      </c>
    </row>
    <row r="145" spans="1:7" ht="15" customHeight="1" thickBot="1">
      <c r="A145" s="38">
        <f t="shared" si="11"/>
        <v>136</v>
      </c>
      <c r="B145" s="38" t="s">
        <v>6</v>
      </c>
      <c r="C145" s="60" t="s">
        <v>21</v>
      </c>
      <c r="D145" s="61"/>
      <c r="E145" s="62">
        <v>1</v>
      </c>
      <c r="F145" s="188">
        <v>1000</v>
      </c>
      <c r="G145" s="66">
        <f t="shared" si="10"/>
        <v>200000</v>
      </c>
    </row>
    <row r="146" spans="1:7" ht="19.5" customHeight="1" thickBot="1">
      <c r="A146" s="415" t="s">
        <v>32</v>
      </c>
      <c r="B146" s="416"/>
      <c r="C146" s="417"/>
      <c r="D146" s="50">
        <v>20000</v>
      </c>
      <c r="E146" s="56">
        <f>SUM(E135:E145)</f>
        <v>11</v>
      </c>
      <c r="F146" s="68">
        <f>SUM(F135:F145)</f>
        <v>10000</v>
      </c>
      <c r="G146" s="149">
        <f>SUM(G135:G145)</f>
        <v>377000</v>
      </c>
    </row>
    <row r="147" spans="1:7" ht="15" customHeight="1">
      <c r="A147" s="38">
        <f>SUM(A145+1)</f>
        <v>137</v>
      </c>
      <c r="B147" s="52" t="s">
        <v>7</v>
      </c>
      <c r="C147" s="151" t="s">
        <v>351</v>
      </c>
      <c r="D147" s="54"/>
      <c r="E147" s="57">
        <v>1</v>
      </c>
      <c r="F147" s="187">
        <v>1500</v>
      </c>
      <c r="G147" s="66">
        <f>SUM(F147*20)</f>
        <v>30000</v>
      </c>
    </row>
    <row r="148" spans="1:7" ht="15" customHeight="1">
      <c r="A148" s="38">
        <f t="shared" si="11"/>
        <v>138</v>
      </c>
      <c r="B148" s="52" t="s">
        <v>7</v>
      </c>
      <c r="C148" s="151" t="s">
        <v>352</v>
      </c>
      <c r="D148" s="54"/>
      <c r="E148" s="57">
        <v>1</v>
      </c>
      <c r="F148" s="187">
        <v>200</v>
      </c>
      <c r="G148" s="66">
        <f aca="true" t="shared" si="12" ref="G148:G177">SUM(F148*20)</f>
        <v>4000</v>
      </c>
    </row>
    <row r="149" spans="1:7" ht="15" customHeight="1">
      <c r="A149" s="38">
        <f t="shared" si="11"/>
        <v>139</v>
      </c>
      <c r="B149" s="52" t="s">
        <v>7</v>
      </c>
      <c r="C149" s="151" t="s">
        <v>353</v>
      </c>
      <c r="D149" s="54"/>
      <c r="E149" s="57">
        <v>1</v>
      </c>
      <c r="F149" s="187">
        <v>200</v>
      </c>
      <c r="G149" s="66">
        <f t="shared" si="12"/>
        <v>4000</v>
      </c>
    </row>
    <row r="150" spans="1:7" ht="15" customHeight="1">
      <c r="A150" s="38">
        <f t="shared" si="11"/>
        <v>140</v>
      </c>
      <c r="B150" s="52" t="s">
        <v>7</v>
      </c>
      <c r="C150" s="151" t="s">
        <v>116</v>
      </c>
      <c r="D150" s="54"/>
      <c r="E150" s="57">
        <v>1</v>
      </c>
      <c r="F150" s="187">
        <v>300</v>
      </c>
      <c r="G150" s="66">
        <f t="shared" si="12"/>
        <v>6000</v>
      </c>
    </row>
    <row r="151" spans="1:7" ht="15" customHeight="1">
      <c r="A151" s="38">
        <f t="shared" si="11"/>
        <v>141</v>
      </c>
      <c r="B151" s="52" t="s">
        <v>7</v>
      </c>
      <c r="C151" s="151" t="s">
        <v>354</v>
      </c>
      <c r="D151" s="54"/>
      <c r="E151" s="57">
        <v>1</v>
      </c>
      <c r="F151" s="187">
        <v>1000</v>
      </c>
      <c r="G151" s="66">
        <f t="shared" si="12"/>
        <v>20000</v>
      </c>
    </row>
    <row r="152" spans="1:7" ht="15" customHeight="1">
      <c r="A152" s="38">
        <f t="shared" si="11"/>
        <v>142</v>
      </c>
      <c r="B152" s="52" t="s">
        <v>7</v>
      </c>
      <c r="C152" s="151" t="s">
        <v>95</v>
      </c>
      <c r="D152" s="54"/>
      <c r="E152" s="57">
        <v>1</v>
      </c>
      <c r="F152" s="187">
        <v>1000</v>
      </c>
      <c r="G152" s="66">
        <f t="shared" si="12"/>
        <v>20000</v>
      </c>
    </row>
    <row r="153" spans="1:7" ht="15" customHeight="1">
      <c r="A153" s="38">
        <f t="shared" si="11"/>
        <v>143</v>
      </c>
      <c r="B153" s="52" t="s">
        <v>7</v>
      </c>
      <c r="C153" s="151" t="s">
        <v>163</v>
      </c>
      <c r="D153" s="54"/>
      <c r="E153" s="57">
        <v>1</v>
      </c>
      <c r="F153" s="187">
        <v>1000</v>
      </c>
      <c r="G153" s="66">
        <f t="shared" si="12"/>
        <v>20000</v>
      </c>
    </row>
    <row r="154" spans="1:7" ht="15" customHeight="1">
      <c r="A154" s="38">
        <f t="shared" si="11"/>
        <v>144</v>
      </c>
      <c r="B154" s="52" t="s">
        <v>7</v>
      </c>
      <c r="C154" s="151" t="s">
        <v>355</v>
      </c>
      <c r="D154" s="54"/>
      <c r="E154" s="57">
        <v>1</v>
      </c>
      <c r="F154" s="187">
        <v>1000</v>
      </c>
      <c r="G154" s="66">
        <f t="shared" si="12"/>
        <v>20000</v>
      </c>
    </row>
    <row r="155" spans="1:7" ht="15" customHeight="1">
      <c r="A155" s="38">
        <f t="shared" si="11"/>
        <v>145</v>
      </c>
      <c r="B155" s="52" t="s">
        <v>7</v>
      </c>
      <c r="C155" s="151" t="s">
        <v>356</v>
      </c>
      <c r="D155" s="54"/>
      <c r="E155" s="57">
        <v>1</v>
      </c>
      <c r="F155" s="187">
        <v>1000</v>
      </c>
      <c r="G155" s="66">
        <f t="shared" si="12"/>
        <v>20000</v>
      </c>
    </row>
    <row r="156" spans="1:7" ht="15" customHeight="1">
      <c r="A156" s="38">
        <f t="shared" si="11"/>
        <v>146</v>
      </c>
      <c r="B156" s="52" t="s">
        <v>7</v>
      </c>
      <c r="C156" s="151" t="s">
        <v>73</v>
      </c>
      <c r="D156" s="54"/>
      <c r="E156" s="57">
        <v>1</v>
      </c>
      <c r="F156" s="187">
        <v>1500</v>
      </c>
      <c r="G156" s="66">
        <f t="shared" si="12"/>
        <v>30000</v>
      </c>
    </row>
    <row r="157" spans="1:7" ht="15" customHeight="1">
      <c r="A157" s="38">
        <f t="shared" si="11"/>
        <v>147</v>
      </c>
      <c r="B157" s="52" t="s">
        <v>7</v>
      </c>
      <c r="C157" s="151" t="s">
        <v>357</v>
      </c>
      <c r="D157" s="54"/>
      <c r="E157" s="57">
        <v>1</v>
      </c>
      <c r="F157" s="187">
        <v>1000</v>
      </c>
      <c r="G157" s="66">
        <f t="shared" si="12"/>
        <v>20000</v>
      </c>
    </row>
    <row r="158" spans="1:7" ht="15" customHeight="1">
      <c r="A158" s="38">
        <f t="shared" si="11"/>
        <v>148</v>
      </c>
      <c r="B158" s="52" t="s">
        <v>7</v>
      </c>
      <c r="C158" s="151" t="s">
        <v>160</v>
      </c>
      <c r="D158" s="54"/>
      <c r="E158" s="57">
        <v>1</v>
      </c>
      <c r="F158" s="187">
        <v>1500</v>
      </c>
      <c r="G158" s="66">
        <f t="shared" si="12"/>
        <v>30000</v>
      </c>
    </row>
    <row r="159" spans="1:7" ht="15" customHeight="1">
      <c r="A159" s="38">
        <f t="shared" si="11"/>
        <v>149</v>
      </c>
      <c r="B159" s="52" t="s">
        <v>7</v>
      </c>
      <c r="C159" s="151" t="s">
        <v>74</v>
      </c>
      <c r="D159" s="54"/>
      <c r="E159" s="57">
        <v>1</v>
      </c>
      <c r="F159" s="187">
        <v>1000</v>
      </c>
      <c r="G159" s="66">
        <f t="shared" si="12"/>
        <v>20000</v>
      </c>
    </row>
    <row r="160" spans="1:7" ht="15" customHeight="1">
      <c r="A160" s="38">
        <f t="shared" si="11"/>
        <v>150</v>
      </c>
      <c r="B160" s="52" t="s">
        <v>7</v>
      </c>
      <c r="C160" s="151" t="s">
        <v>358</v>
      </c>
      <c r="D160" s="54"/>
      <c r="E160" s="57">
        <v>1</v>
      </c>
      <c r="F160" s="187">
        <v>1000</v>
      </c>
      <c r="G160" s="66">
        <f t="shared" si="12"/>
        <v>20000</v>
      </c>
    </row>
    <row r="161" spans="1:7" ht="15" customHeight="1">
      <c r="A161" s="38">
        <f t="shared" si="11"/>
        <v>151</v>
      </c>
      <c r="B161" s="52" t="s">
        <v>7</v>
      </c>
      <c r="C161" s="151" t="s">
        <v>207</v>
      </c>
      <c r="D161" s="54"/>
      <c r="E161" s="57">
        <v>1</v>
      </c>
      <c r="F161" s="187">
        <v>1000</v>
      </c>
      <c r="G161" s="66">
        <f t="shared" si="12"/>
        <v>20000</v>
      </c>
    </row>
    <row r="162" spans="1:7" ht="15" customHeight="1">
      <c r="A162" s="38">
        <f t="shared" si="11"/>
        <v>152</v>
      </c>
      <c r="B162" s="52" t="s">
        <v>7</v>
      </c>
      <c r="C162" s="151" t="s">
        <v>359</v>
      </c>
      <c r="D162" s="54"/>
      <c r="E162" s="57">
        <v>1</v>
      </c>
      <c r="F162" s="187">
        <v>2000</v>
      </c>
      <c r="G162" s="66">
        <f t="shared" si="12"/>
        <v>40000</v>
      </c>
    </row>
    <row r="163" spans="1:7" ht="15" customHeight="1">
      <c r="A163" s="38">
        <f t="shared" si="11"/>
        <v>153</v>
      </c>
      <c r="B163" s="52" t="s">
        <v>7</v>
      </c>
      <c r="C163" s="151" t="s">
        <v>161</v>
      </c>
      <c r="D163" s="54"/>
      <c r="E163" s="57">
        <v>1</v>
      </c>
      <c r="F163" s="187">
        <v>1000</v>
      </c>
      <c r="G163" s="66">
        <f t="shared" si="12"/>
        <v>20000</v>
      </c>
    </row>
    <row r="164" spans="1:7" ht="15" customHeight="1">
      <c r="A164" s="38">
        <f t="shared" si="11"/>
        <v>154</v>
      </c>
      <c r="B164" s="52" t="s">
        <v>7</v>
      </c>
      <c r="C164" s="151" t="s">
        <v>98</v>
      </c>
      <c r="D164" s="54"/>
      <c r="E164" s="57">
        <v>1</v>
      </c>
      <c r="F164" s="187">
        <v>1000</v>
      </c>
      <c r="G164" s="66">
        <f t="shared" si="12"/>
        <v>20000</v>
      </c>
    </row>
    <row r="165" spans="1:7" ht="15" customHeight="1">
      <c r="A165" s="38">
        <f t="shared" si="11"/>
        <v>155</v>
      </c>
      <c r="B165" s="52" t="s">
        <v>7</v>
      </c>
      <c r="C165" s="151" t="s">
        <v>360</v>
      </c>
      <c r="D165" s="54"/>
      <c r="E165" s="57">
        <v>1</v>
      </c>
      <c r="F165" s="187">
        <v>1500</v>
      </c>
      <c r="G165" s="66">
        <f t="shared" si="12"/>
        <v>30000</v>
      </c>
    </row>
    <row r="166" spans="1:7" ht="15" customHeight="1">
      <c r="A166" s="38">
        <f t="shared" si="11"/>
        <v>156</v>
      </c>
      <c r="B166" s="52" t="s">
        <v>7</v>
      </c>
      <c r="C166" s="151" t="s">
        <v>361</v>
      </c>
      <c r="D166" s="54"/>
      <c r="E166" s="57">
        <v>1</v>
      </c>
      <c r="F166" s="187">
        <v>1000</v>
      </c>
      <c r="G166" s="66">
        <f t="shared" si="12"/>
        <v>20000</v>
      </c>
    </row>
    <row r="167" spans="1:7" ht="15" customHeight="1">
      <c r="A167" s="38">
        <f t="shared" si="11"/>
        <v>157</v>
      </c>
      <c r="B167" s="52" t="s">
        <v>7</v>
      </c>
      <c r="C167" s="151" t="s">
        <v>362</v>
      </c>
      <c r="D167" s="54"/>
      <c r="E167" s="57">
        <v>1</v>
      </c>
      <c r="F167" s="187">
        <v>1000</v>
      </c>
      <c r="G167" s="66">
        <f t="shared" si="12"/>
        <v>20000</v>
      </c>
    </row>
    <row r="168" spans="1:7" ht="15" customHeight="1">
      <c r="A168" s="38">
        <f t="shared" si="11"/>
        <v>158</v>
      </c>
      <c r="B168" s="52" t="s">
        <v>7</v>
      </c>
      <c r="C168" s="151" t="s">
        <v>99</v>
      </c>
      <c r="D168" s="54"/>
      <c r="E168" s="57">
        <v>1</v>
      </c>
      <c r="F168" s="187">
        <v>1000</v>
      </c>
      <c r="G168" s="66">
        <f t="shared" si="12"/>
        <v>20000</v>
      </c>
    </row>
    <row r="169" spans="1:7" ht="15" customHeight="1">
      <c r="A169" s="38">
        <f t="shared" si="11"/>
        <v>159</v>
      </c>
      <c r="B169" s="52" t="s">
        <v>7</v>
      </c>
      <c r="C169" s="151" t="s">
        <v>363</v>
      </c>
      <c r="D169" s="54"/>
      <c r="E169" s="57">
        <v>1</v>
      </c>
      <c r="F169" s="187">
        <v>1000</v>
      </c>
      <c r="G169" s="66">
        <f t="shared" si="12"/>
        <v>20000</v>
      </c>
    </row>
    <row r="170" spans="1:7" ht="15" customHeight="1">
      <c r="A170" s="38">
        <f t="shared" si="11"/>
        <v>160</v>
      </c>
      <c r="B170" s="52" t="s">
        <v>7</v>
      </c>
      <c r="C170" s="151" t="s">
        <v>75</v>
      </c>
      <c r="D170" s="54"/>
      <c r="E170" s="57">
        <v>1</v>
      </c>
      <c r="F170" s="187">
        <v>1500</v>
      </c>
      <c r="G170" s="66">
        <f t="shared" si="12"/>
        <v>30000</v>
      </c>
    </row>
    <row r="171" spans="1:7" ht="15" customHeight="1">
      <c r="A171" s="38">
        <f t="shared" si="11"/>
        <v>161</v>
      </c>
      <c r="B171" s="52" t="s">
        <v>7</v>
      </c>
      <c r="C171" s="151" t="s">
        <v>364</v>
      </c>
      <c r="D171" s="54"/>
      <c r="E171" s="57">
        <v>1</v>
      </c>
      <c r="F171" s="187">
        <v>500</v>
      </c>
      <c r="G171" s="66">
        <f t="shared" si="12"/>
        <v>10000</v>
      </c>
    </row>
    <row r="172" spans="1:7" ht="15" customHeight="1">
      <c r="A172" s="38">
        <f t="shared" si="11"/>
        <v>162</v>
      </c>
      <c r="B172" s="52" t="s">
        <v>7</v>
      </c>
      <c r="C172" s="151" t="s">
        <v>365</v>
      </c>
      <c r="D172" s="54"/>
      <c r="E172" s="57">
        <v>1</v>
      </c>
      <c r="F172" s="187">
        <v>600</v>
      </c>
      <c r="G172" s="66">
        <f t="shared" si="12"/>
        <v>12000</v>
      </c>
    </row>
    <row r="173" spans="1:7" ht="15" customHeight="1">
      <c r="A173" s="38">
        <f t="shared" si="11"/>
        <v>163</v>
      </c>
      <c r="B173" s="52" t="s">
        <v>7</v>
      </c>
      <c r="C173" s="151" t="s">
        <v>366</v>
      </c>
      <c r="D173" s="54"/>
      <c r="E173" s="57">
        <v>1</v>
      </c>
      <c r="F173" s="187">
        <v>600</v>
      </c>
      <c r="G173" s="66">
        <f t="shared" si="12"/>
        <v>12000</v>
      </c>
    </row>
    <row r="174" spans="1:7" ht="15" customHeight="1">
      <c r="A174" s="38">
        <f t="shared" si="11"/>
        <v>164</v>
      </c>
      <c r="B174" s="52" t="s">
        <v>7</v>
      </c>
      <c r="C174" s="151" t="s">
        <v>367</v>
      </c>
      <c r="D174" s="54"/>
      <c r="E174" s="57">
        <v>1</v>
      </c>
      <c r="F174" s="187">
        <v>600</v>
      </c>
      <c r="G174" s="66">
        <f t="shared" si="12"/>
        <v>12000</v>
      </c>
    </row>
    <row r="175" spans="1:7" ht="15" customHeight="1">
      <c r="A175" s="38">
        <f t="shared" si="11"/>
        <v>165</v>
      </c>
      <c r="B175" s="52" t="s">
        <v>7</v>
      </c>
      <c r="C175" s="151" t="s">
        <v>368</v>
      </c>
      <c r="D175" s="54"/>
      <c r="E175" s="57">
        <v>1</v>
      </c>
      <c r="F175" s="187">
        <v>500</v>
      </c>
      <c r="G175" s="66">
        <f t="shared" si="12"/>
        <v>10000</v>
      </c>
    </row>
    <row r="176" spans="1:7" ht="15" customHeight="1">
      <c r="A176" s="38">
        <f t="shared" si="11"/>
        <v>166</v>
      </c>
      <c r="B176" s="52" t="s">
        <v>7</v>
      </c>
      <c r="C176" s="151" t="s">
        <v>369</v>
      </c>
      <c r="D176" s="54"/>
      <c r="E176" s="57">
        <v>1</v>
      </c>
      <c r="F176" s="187">
        <v>1000</v>
      </c>
      <c r="G176" s="66">
        <f t="shared" si="12"/>
        <v>20000</v>
      </c>
    </row>
    <row r="177" spans="1:7" ht="15" customHeight="1" thickBot="1">
      <c r="A177" s="38">
        <f t="shared" si="11"/>
        <v>167</v>
      </c>
      <c r="B177" s="52" t="s">
        <v>7</v>
      </c>
      <c r="C177" s="151" t="s">
        <v>162</v>
      </c>
      <c r="D177" s="54"/>
      <c r="E177" s="57">
        <v>1</v>
      </c>
      <c r="F177" s="187">
        <v>1000</v>
      </c>
      <c r="G177" s="66">
        <f t="shared" si="12"/>
        <v>20000</v>
      </c>
    </row>
    <row r="178" spans="1:7" ht="19.5" customHeight="1" thickBot="1">
      <c r="A178" s="415" t="s">
        <v>32</v>
      </c>
      <c r="B178" s="416"/>
      <c r="C178" s="417"/>
      <c r="D178" s="50">
        <v>40000</v>
      </c>
      <c r="E178" s="56">
        <f>SUM(E147:E177)</f>
        <v>31</v>
      </c>
      <c r="F178" s="68">
        <f>SUM(F147:F177)</f>
        <v>30000</v>
      </c>
      <c r="G178" s="149">
        <f>SUM(G147:G177)</f>
        <v>600000</v>
      </c>
    </row>
    <row r="179" spans="1:7" ht="30" customHeight="1" thickBot="1">
      <c r="A179" s="418" t="s">
        <v>37</v>
      </c>
      <c r="B179" s="419"/>
      <c r="C179" s="420"/>
      <c r="D179" s="63">
        <f>SUM(D178,D146,D134,D100,D91,D76,D47)</f>
        <v>200000</v>
      </c>
      <c r="E179" s="64">
        <f>SUM(E178,E146,E134,E100,E91,E76,E47)</f>
        <v>167</v>
      </c>
      <c r="F179" s="70">
        <f>SUM(F178,F146,F134,F100,F91,F76,F47)</f>
        <v>135000</v>
      </c>
      <c r="G179" s="152">
        <f>SUM(G178,G146,G134,G100,G91,G76,G47)</f>
        <v>2877000</v>
      </c>
    </row>
  </sheetData>
  <sheetProtection/>
  <mergeCells count="10">
    <mergeCell ref="A1:G2"/>
    <mergeCell ref="A47:C47"/>
    <mergeCell ref="A146:C146"/>
    <mergeCell ref="A178:C178"/>
    <mergeCell ref="A179:C179"/>
    <mergeCell ref="A91:C91"/>
    <mergeCell ref="A134:C134"/>
    <mergeCell ref="A76:C76"/>
  </mergeCells>
  <printOptions horizontalCentered="1"/>
  <pageMargins left="0" right="0" top="0.5905511811023623" bottom="0.3937007874015748" header="0.31496062992125984" footer="0.31496062992125984"/>
  <pageSetup fitToHeight="3" fitToWidth="1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İbrahim</cp:lastModifiedBy>
  <cp:lastPrinted>2018-05-02T07:32:29Z</cp:lastPrinted>
  <dcterms:created xsi:type="dcterms:W3CDTF">1999-05-26T11:21:22Z</dcterms:created>
  <dcterms:modified xsi:type="dcterms:W3CDTF">2018-05-02T07:35:18Z</dcterms:modified>
  <cp:category/>
  <cp:version/>
  <cp:contentType/>
  <cp:contentStatus/>
</cp:coreProperties>
</file>